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19-2020\Excel 2019-2020\Admitere 20-21\Inscrieri 2020\Inscrieri licenta 2020\"/>
    </mc:Choice>
  </mc:AlternateContent>
  <xr:revisionPtr revIDLastSave="0" documentId="13_ncr:1_{C462D4EC-0439-4E4D-8F63-018E9D1919AC}" xr6:coauthVersionLast="45" xr6:coauthVersionMax="45" xr10:uidLastSave="{00000000-0000-0000-0000-000000000000}"/>
  <workbookProtection workbookPassword="9D29" lockStructure="1"/>
  <bookViews>
    <workbookView xWindow="28680" yWindow="-150" windowWidth="29040" windowHeight="15840" xr2:uid="{00000000-000D-0000-FFFF-FFFF00000000}"/>
  </bookViews>
  <sheets>
    <sheet name="Licentă" sheetId="1" r:id="rId1"/>
  </sheets>
  <definedNames>
    <definedName name="_xlnm.Print_Titles" localSheetId="0">Licentă!$C:$C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T38" i="1" l="1"/>
  <c r="EM38" i="1"/>
  <c r="EF38" i="1"/>
  <c r="DY38" i="1"/>
  <c r="FO28" i="1" l="1"/>
  <c r="FH28" i="1"/>
  <c r="GC27" i="1" l="1"/>
  <c r="GC40" i="1" l="1"/>
  <c r="GC34" i="1" l="1"/>
  <c r="GC36" i="1"/>
  <c r="GC35" i="1"/>
  <c r="GC23" i="1"/>
  <c r="GC12" i="1"/>
  <c r="GC14" i="1"/>
  <c r="GC8" i="1"/>
  <c r="GC9" i="1"/>
  <c r="GC42" i="1"/>
  <c r="GC37" i="1"/>
  <c r="GC33" i="1"/>
  <c r="GC32" i="1"/>
  <c r="GC31" i="1"/>
  <c r="GC26" i="1"/>
  <c r="GC20" i="1"/>
  <c r="GC17" i="1"/>
  <c r="GC11" i="1"/>
  <c r="GC21" i="1" s="1"/>
  <c r="FV40" i="1"/>
  <c r="FV36" i="1"/>
  <c r="FV35" i="1"/>
  <c r="FV34" i="1"/>
  <c r="FV27" i="1"/>
  <c r="FV26" i="1"/>
  <c r="FV23" i="1"/>
  <c r="FV17" i="1"/>
  <c r="FV9" i="1"/>
  <c r="FV14" i="1"/>
  <c r="GC29" i="1" l="1"/>
  <c r="GC43" i="1"/>
  <c r="FU37" i="1"/>
  <c r="FT37" i="1"/>
  <c r="FS37" i="1"/>
  <c r="FR37" i="1"/>
  <c r="FV32" i="1" l="1"/>
  <c r="FV31" i="1"/>
  <c r="FV20" i="1" l="1"/>
  <c r="FV11" i="1"/>
  <c r="FO26" i="1" l="1"/>
  <c r="FO27" i="1"/>
  <c r="FH27" i="1"/>
  <c r="ET27" i="1"/>
  <c r="EM27" i="1"/>
  <c r="EF27" i="1"/>
  <c r="FO36" i="1" l="1"/>
  <c r="EM36" i="1"/>
  <c r="EF36" i="1"/>
  <c r="DY36" i="1"/>
  <c r="FO40" i="1" l="1"/>
  <c r="FH40" i="1"/>
  <c r="FO34" i="1" l="1"/>
  <c r="FO35" i="1"/>
  <c r="FO32" i="1"/>
  <c r="FO31" i="1"/>
  <c r="FO23" i="1"/>
  <c r="FO11" i="1"/>
  <c r="FO14" i="1"/>
  <c r="FO20" i="1" l="1"/>
  <c r="FH35" i="1" l="1"/>
  <c r="FH37" i="1" s="1"/>
  <c r="FH34" i="1"/>
  <c r="FH31" i="1"/>
  <c r="FH20" i="1"/>
  <c r="FH42" i="1"/>
  <c r="FH33" i="1"/>
  <c r="FH21" i="1"/>
  <c r="ET40" i="1"/>
  <c r="ET42" i="1"/>
  <c r="ET35" i="1"/>
  <c r="ET34" i="1"/>
  <c r="ET31" i="1"/>
  <c r="ET33" i="1" s="1"/>
  <c r="ET29" i="1"/>
  <c r="ET23" i="1"/>
  <c r="ET18" i="1"/>
  <c r="ET11" i="1"/>
  <c r="ET9" i="1"/>
  <c r="ET8" i="1"/>
  <c r="EM31" i="1"/>
  <c r="EM23" i="1"/>
  <c r="EM40" i="1"/>
  <c r="EM35" i="1"/>
  <c r="EM18" i="1"/>
  <c r="EM11" i="1"/>
  <c r="EM9" i="1"/>
  <c r="EM34" i="1"/>
  <c r="EF40" i="1"/>
  <c r="EF35" i="1"/>
  <c r="EF34" i="1"/>
  <c r="EF31" i="1"/>
  <c r="EF23" i="1"/>
  <c r="EF11" i="1"/>
  <c r="EF18" i="1"/>
  <c r="EF9" i="1"/>
  <c r="ET37" i="1" l="1"/>
  <c r="ET43" i="1" s="1"/>
  <c r="ET21" i="1"/>
  <c r="FH29" i="1"/>
  <c r="FH43" i="1" s="1"/>
  <c r="EM8" i="1" l="1"/>
  <c r="EF8" i="1" l="1"/>
  <c r="DY40" i="1" l="1"/>
  <c r="DY8" i="1"/>
  <c r="DY23" i="1"/>
  <c r="DY31" i="1"/>
  <c r="DY27" i="1"/>
  <c r="DY35" i="1"/>
  <c r="DY34" i="1"/>
  <c r="CB37" i="1" l="1"/>
  <c r="CB33" i="1"/>
  <c r="CB29" i="1"/>
  <c r="CB21" i="1"/>
  <c r="CD37" i="1" l="1"/>
  <c r="CD42" i="1"/>
  <c r="BU42" i="1" l="1"/>
  <c r="BU37" i="1"/>
  <c r="BU33" i="1"/>
  <c r="BU29" i="1"/>
  <c r="BU21" i="1"/>
  <c r="BU43" i="1" l="1"/>
  <c r="GE42" i="1"/>
  <c r="GD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C42" i="1"/>
  <c r="CB42" i="1"/>
  <c r="CA42" i="1"/>
  <c r="BZ42" i="1"/>
  <c r="BY42" i="1"/>
  <c r="BX42" i="1"/>
  <c r="BW42" i="1"/>
  <c r="BV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M42" i="1"/>
  <c r="FC37" i="1"/>
  <c r="FB37" i="1"/>
  <c r="FA37" i="1"/>
  <c r="EZ37" i="1"/>
  <c r="EY37" i="1"/>
  <c r="EX37" i="1"/>
  <c r="EW37" i="1"/>
  <c r="FC33" i="1"/>
  <c r="FB33" i="1"/>
  <c r="FA33" i="1"/>
  <c r="EZ33" i="1"/>
  <c r="EY33" i="1"/>
  <c r="EX33" i="1"/>
  <c r="EW33" i="1"/>
  <c r="FC29" i="1"/>
  <c r="FB29" i="1"/>
  <c r="FA29" i="1"/>
  <c r="EZ29" i="1"/>
  <c r="EZ43" i="1" s="1"/>
  <c r="EY29" i="1"/>
  <c r="EX29" i="1"/>
  <c r="EW29" i="1"/>
  <c r="FC21" i="1"/>
  <c r="FC43" i="1" s="1"/>
  <c r="FB21" i="1"/>
  <c r="FA21" i="1"/>
  <c r="EZ21" i="1"/>
  <c r="EY21" i="1"/>
  <c r="EY43" i="1" s="1"/>
  <c r="EX21" i="1"/>
  <c r="EW21" i="1"/>
  <c r="DF37" i="1"/>
  <c r="DE37" i="1"/>
  <c r="DD37" i="1"/>
  <c r="DC37" i="1"/>
  <c r="DB37" i="1"/>
  <c r="DA37" i="1"/>
  <c r="CZ37" i="1"/>
  <c r="DF33" i="1"/>
  <c r="DE33" i="1"/>
  <c r="DD33" i="1"/>
  <c r="DC33" i="1"/>
  <c r="DB33" i="1"/>
  <c r="DA33" i="1"/>
  <c r="CZ33" i="1"/>
  <c r="DF29" i="1"/>
  <c r="DE29" i="1"/>
  <c r="DD29" i="1"/>
  <c r="DC29" i="1"/>
  <c r="DC43" i="1" s="1"/>
  <c r="DB29" i="1"/>
  <c r="DA29" i="1"/>
  <c r="CZ29" i="1"/>
  <c r="DF21" i="1"/>
  <c r="DF43" i="1" s="1"/>
  <c r="DE21" i="1"/>
  <c r="DD21" i="1"/>
  <c r="DC21" i="1"/>
  <c r="DB21" i="1"/>
  <c r="DB43" i="1" s="1"/>
  <c r="DA21" i="1"/>
  <c r="CZ21" i="1"/>
  <c r="EW43" i="1" l="1"/>
  <c r="DD43" i="1"/>
  <c r="FA43" i="1"/>
  <c r="CZ43" i="1"/>
  <c r="DA43" i="1"/>
  <c r="DE43" i="1"/>
  <c r="EX43" i="1"/>
  <c r="FB43" i="1"/>
  <c r="GF42" i="1"/>
  <c r="GF41" i="1"/>
  <c r="GF40" i="1"/>
  <c r="GF39" i="1"/>
  <c r="GF38" i="1"/>
  <c r="GF36" i="1"/>
  <c r="GF35" i="1"/>
  <c r="GF34" i="1"/>
  <c r="GF32" i="1"/>
  <c r="GF31" i="1"/>
  <c r="GF30" i="1"/>
  <c r="GF28" i="1"/>
  <c r="GF27" i="1"/>
  <c r="GF26" i="1"/>
  <c r="GF25" i="1"/>
  <c r="GF24" i="1"/>
  <c r="GF23" i="1"/>
  <c r="GF22" i="1"/>
  <c r="GF20" i="1"/>
  <c r="GF19" i="1"/>
  <c r="GF18" i="1"/>
  <c r="GF17" i="1"/>
  <c r="GF16" i="1"/>
  <c r="GF15" i="1"/>
  <c r="GF14" i="1"/>
  <c r="GF13" i="1"/>
  <c r="GF12" i="1"/>
  <c r="GF11" i="1"/>
  <c r="GF10" i="1"/>
  <c r="GF9" i="1"/>
  <c r="GF8" i="1"/>
  <c r="GE29" i="1" l="1"/>
  <c r="GD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G29" i="1"/>
  <c r="FF29" i="1"/>
  <c r="FE29" i="1"/>
  <c r="FD29" i="1"/>
  <c r="EV29" i="1"/>
  <c r="EU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A29" i="1"/>
  <c r="BZ29" i="1"/>
  <c r="BY29" i="1"/>
  <c r="BX29" i="1"/>
  <c r="BW29" i="1"/>
  <c r="BV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J29" i="1"/>
  <c r="I29" i="1"/>
  <c r="G29" i="1"/>
  <c r="F29" i="1"/>
  <c r="E29" i="1"/>
  <c r="D29" i="1"/>
  <c r="H29" i="1"/>
  <c r="GF29" i="1" l="1"/>
  <c r="GN19" i="1"/>
  <c r="GJ42" i="1"/>
  <c r="GJ37" i="1"/>
  <c r="GJ33" i="1"/>
  <c r="GJ29" i="1"/>
  <c r="GJ21" i="1"/>
  <c r="GE37" i="1"/>
  <c r="GD37" i="1"/>
  <c r="GB37" i="1"/>
  <c r="GA37" i="1"/>
  <c r="FZ37" i="1"/>
  <c r="FY37" i="1"/>
  <c r="GE33" i="1"/>
  <c r="GD33" i="1"/>
  <c r="GB33" i="1"/>
  <c r="GA33" i="1"/>
  <c r="FZ33" i="1"/>
  <c r="FY33" i="1"/>
  <c r="GE21" i="1"/>
  <c r="GD21" i="1"/>
  <c r="GB21" i="1"/>
  <c r="GA21" i="1"/>
  <c r="FZ21" i="1"/>
  <c r="FY21" i="1"/>
  <c r="FX37" i="1"/>
  <c r="FW37" i="1"/>
  <c r="FV37" i="1"/>
  <c r="FX33" i="1"/>
  <c r="FW33" i="1"/>
  <c r="FV33" i="1"/>
  <c r="FU33" i="1"/>
  <c r="FT33" i="1"/>
  <c r="FS33" i="1"/>
  <c r="FR33" i="1"/>
  <c r="FX21" i="1"/>
  <c r="FW21" i="1"/>
  <c r="FV21" i="1"/>
  <c r="FU21" i="1"/>
  <c r="FT21" i="1"/>
  <c r="FS21" i="1"/>
  <c r="FR21" i="1"/>
  <c r="FQ37" i="1"/>
  <c r="FP37" i="1"/>
  <c r="FO37" i="1"/>
  <c r="FN37" i="1"/>
  <c r="FM37" i="1"/>
  <c r="FL37" i="1"/>
  <c r="FK37" i="1"/>
  <c r="FQ33" i="1"/>
  <c r="FP33" i="1"/>
  <c r="FO33" i="1"/>
  <c r="FN33" i="1"/>
  <c r="FM33" i="1"/>
  <c r="FL33" i="1"/>
  <c r="FK33" i="1"/>
  <c r="FQ21" i="1"/>
  <c r="FP21" i="1"/>
  <c r="FO21" i="1"/>
  <c r="FN21" i="1"/>
  <c r="FM21" i="1"/>
  <c r="FL21" i="1"/>
  <c r="FK21" i="1"/>
  <c r="FJ37" i="1"/>
  <c r="FI37" i="1"/>
  <c r="FG37" i="1"/>
  <c r="FF37" i="1"/>
  <c r="FE37" i="1"/>
  <c r="FD37" i="1"/>
  <c r="FJ33" i="1"/>
  <c r="FI33" i="1"/>
  <c r="FG33" i="1"/>
  <c r="FF33" i="1"/>
  <c r="FE33" i="1"/>
  <c r="FD33" i="1"/>
  <c r="FJ21" i="1"/>
  <c r="FI21" i="1"/>
  <c r="FI43" i="1" s="1"/>
  <c r="FG21" i="1"/>
  <c r="FF21" i="1"/>
  <c r="FE21" i="1"/>
  <c r="FD21" i="1"/>
  <c r="EV37" i="1"/>
  <c r="EU37" i="1"/>
  <c r="ES37" i="1"/>
  <c r="ER37" i="1"/>
  <c r="EQ37" i="1"/>
  <c r="EP37" i="1"/>
  <c r="EV33" i="1"/>
  <c r="EU33" i="1"/>
  <c r="ES33" i="1"/>
  <c r="ER33" i="1"/>
  <c r="EQ33" i="1"/>
  <c r="EP33" i="1"/>
  <c r="EV21" i="1"/>
  <c r="EU21" i="1"/>
  <c r="ES21" i="1"/>
  <c r="ER21" i="1"/>
  <c r="EQ21" i="1"/>
  <c r="EP21" i="1"/>
  <c r="EO37" i="1"/>
  <c r="EN37" i="1"/>
  <c r="EM37" i="1"/>
  <c r="EL37" i="1"/>
  <c r="EK37" i="1"/>
  <c r="EJ37" i="1"/>
  <c r="EI37" i="1"/>
  <c r="EO33" i="1"/>
  <c r="EN33" i="1"/>
  <c r="EM33" i="1"/>
  <c r="EL33" i="1"/>
  <c r="EK33" i="1"/>
  <c r="EJ33" i="1"/>
  <c r="EI33" i="1"/>
  <c r="EO21" i="1"/>
  <c r="EN21" i="1"/>
  <c r="EM21" i="1"/>
  <c r="EL21" i="1"/>
  <c r="EK21" i="1"/>
  <c r="EJ21" i="1"/>
  <c r="EI21" i="1"/>
  <c r="EH37" i="1"/>
  <c r="EG37" i="1"/>
  <c r="EF37" i="1"/>
  <c r="EE37" i="1"/>
  <c r="ED37" i="1"/>
  <c r="EC37" i="1"/>
  <c r="EB37" i="1"/>
  <c r="EH33" i="1"/>
  <c r="EG33" i="1"/>
  <c r="EF33" i="1"/>
  <c r="EE33" i="1"/>
  <c r="ED33" i="1"/>
  <c r="EC33" i="1"/>
  <c r="EB33" i="1"/>
  <c r="EH21" i="1"/>
  <c r="EG21" i="1"/>
  <c r="EF21" i="1"/>
  <c r="EE21" i="1"/>
  <c r="ED21" i="1"/>
  <c r="EC21" i="1"/>
  <c r="EB21" i="1"/>
  <c r="EA37" i="1"/>
  <c r="DZ37" i="1"/>
  <c r="DY37" i="1"/>
  <c r="DX37" i="1"/>
  <c r="DW37" i="1"/>
  <c r="DV37" i="1"/>
  <c r="DU37" i="1"/>
  <c r="EA33" i="1"/>
  <c r="DZ33" i="1"/>
  <c r="DY33" i="1"/>
  <c r="DX33" i="1"/>
  <c r="DW33" i="1"/>
  <c r="DV33" i="1"/>
  <c r="DU33" i="1"/>
  <c r="EA21" i="1"/>
  <c r="DZ21" i="1"/>
  <c r="DY21" i="1"/>
  <c r="DX21" i="1"/>
  <c r="DW21" i="1"/>
  <c r="DV21" i="1"/>
  <c r="DU21" i="1"/>
  <c r="DT37" i="1"/>
  <c r="DS37" i="1"/>
  <c r="DR37" i="1"/>
  <c r="DQ37" i="1"/>
  <c r="DP37" i="1"/>
  <c r="DO37" i="1"/>
  <c r="DN37" i="1"/>
  <c r="DT33" i="1"/>
  <c r="DS33" i="1"/>
  <c r="DR33" i="1"/>
  <c r="DQ33" i="1"/>
  <c r="DP33" i="1"/>
  <c r="DO33" i="1"/>
  <c r="DN33" i="1"/>
  <c r="DT21" i="1"/>
  <c r="DS21" i="1"/>
  <c r="DR21" i="1"/>
  <c r="DQ21" i="1"/>
  <c r="DP21" i="1"/>
  <c r="DO21" i="1"/>
  <c r="DN21" i="1"/>
  <c r="DM37" i="1"/>
  <c r="DL37" i="1"/>
  <c r="DK37" i="1"/>
  <c r="DJ37" i="1"/>
  <c r="DI37" i="1"/>
  <c r="DH37" i="1"/>
  <c r="DG37" i="1"/>
  <c r="DM33" i="1"/>
  <c r="DL33" i="1"/>
  <c r="DK33" i="1"/>
  <c r="DJ33" i="1"/>
  <c r="DI33" i="1"/>
  <c r="DH33" i="1"/>
  <c r="DG33" i="1"/>
  <c r="DM21" i="1"/>
  <c r="DL21" i="1"/>
  <c r="DK21" i="1"/>
  <c r="DJ21" i="1"/>
  <c r="DI21" i="1"/>
  <c r="DH21" i="1"/>
  <c r="DG21" i="1"/>
  <c r="CY37" i="1"/>
  <c r="CX37" i="1"/>
  <c r="CW37" i="1"/>
  <c r="CV37" i="1"/>
  <c r="CU37" i="1"/>
  <c r="CT37" i="1"/>
  <c r="CS37" i="1"/>
  <c r="CY33" i="1"/>
  <c r="CX33" i="1"/>
  <c r="CW33" i="1"/>
  <c r="CV33" i="1"/>
  <c r="CU33" i="1"/>
  <c r="CT33" i="1"/>
  <c r="CS33" i="1"/>
  <c r="CY21" i="1"/>
  <c r="CX21" i="1"/>
  <c r="CW21" i="1"/>
  <c r="CV21" i="1"/>
  <c r="CU21" i="1"/>
  <c r="CT21" i="1"/>
  <c r="CS21" i="1"/>
  <c r="CR37" i="1"/>
  <c r="CQ37" i="1"/>
  <c r="CP37" i="1"/>
  <c r="CO37" i="1"/>
  <c r="CN37" i="1"/>
  <c r="CM37" i="1"/>
  <c r="CL37" i="1"/>
  <c r="CR33" i="1"/>
  <c r="CQ33" i="1"/>
  <c r="CP33" i="1"/>
  <c r="CO33" i="1"/>
  <c r="CN33" i="1"/>
  <c r="CM33" i="1"/>
  <c r="CL33" i="1"/>
  <c r="CR21" i="1"/>
  <c r="CQ21" i="1"/>
  <c r="CP21" i="1"/>
  <c r="CO21" i="1"/>
  <c r="CN21" i="1"/>
  <c r="CM21" i="1"/>
  <c r="CL21" i="1"/>
  <c r="CK37" i="1"/>
  <c r="CJ37" i="1"/>
  <c r="CI37" i="1"/>
  <c r="CH37" i="1"/>
  <c r="CG37" i="1"/>
  <c r="CF37" i="1"/>
  <c r="CE37" i="1"/>
  <c r="CK33" i="1"/>
  <c r="CJ33" i="1"/>
  <c r="CI33" i="1"/>
  <c r="CH33" i="1"/>
  <c r="CG33" i="1"/>
  <c r="CF33" i="1"/>
  <c r="CE33" i="1"/>
  <c r="CK21" i="1"/>
  <c r="CJ21" i="1"/>
  <c r="CI21" i="1"/>
  <c r="CH21" i="1"/>
  <c r="CG21" i="1"/>
  <c r="CG43" i="1" s="1"/>
  <c r="CF21" i="1"/>
  <c r="CE21" i="1"/>
  <c r="CC37" i="1"/>
  <c r="CA37" i="1"/>
  <c r="BZ37" i="1"/>
  <c r="BY37" i="1"/>
  <c r="BX37" i="1"/>
  <c r="CD33" i="1"/>
  <c r="CD43" i="1" s="1"/>
  <c r="CC33" i="1"/>
  <c r="CA33" i="1"/>
  <c r="BZ33" i="1"/>
  <c r="BY33" i="1"/>
  <c r="BX33" i="1"/>
  <c r="CD21" i="1"/>
  <c r="CC21" i="1"/>
  <c r="CA21" i="1"/>
  <c r="BZ21" i="1"/>
  <c r="BY21" i="1"/>
  <c r="BX21" i="1"/>
  <c r="BW37" i="1"/>
  <c r="BV37" i="1"/>
  <c r="BT37" i="1"/>
  <c r="BS37" i="1"/>
  <c r="BR37" i="1"/>
  <c r="BQ37" i="1"/>
  <c r="BW33" i="1"/>
  <c r="BV33" i="1"/>
  <c r="BT33" i="1"/>
  <c r="BS33" i="1"/>
  <c r="BR33" i="1"/>
  <c r="BQ33" i="1"/>
  <c r="BW21" i="1"/>
  <c r="BV21" i="1"/>
  <c r="BT21" i="1"/>
  <c r="BS21" i="1"/>
  <c r="BR21" i="1"/>
  <c r="BQ21" i="1"/>
  <c r="BP37" i="1"/>
  <c r="BO37" i="1"/>
  <c r="BN37" i="1"/>
  <c r="BM37" i="1"/>
  <c r="BL37" i="1"/>
  <c r="BK37" i="1"/>
  <c r="BJ37" i="1"/>
  <c r="BP33" i="1"/>
  <c r="BO33" i="1"/>
  <c r="BN33" i="1"/>
  <c r="BM33" i="1"/>
  <c r="BL33" i="1"/>
  <c r="BK33" i="1"/>
  <c r="BJ33" i="1"/>
  <c r="BP21" i="1"/>
  <c r="BO21" i="1"/>
  <c r="BN21" i="1"/>
  <c r="BM21" i="1"/>
  <c r="BL21" i="1"/>
  <c r="BK21" i="1"/>
  <c r="BJ21" i="1"/>
  <c r="BB37" i="1"/>
  <c r="BA37" i="1"/>
  <c r="AZ37" i="1"/>
  <c r="AY37" i="1"/>
  <c r="AX37" i="1"/>
  <c r="AW37" i="1"/>
  <c r="AV37" i="1"/>
  <c r="BB33" i="1"/>
  <c r="BA33" i="1"/>
  <c r="AZ33" i="1"/>
  <c r="AY33" i="1"/>
  <c r="AX33" i="1"/>
  <c r="AW33" i="1"/>
  <c r="AV33" i="1"/>
  <c r="BB21" i="1"/>
  <c r="BA21" i="1"/>
  <c r="AZ21" i="1"/>
  <c r="AY21" i="1"/>
  <c r="AX21" i="1"/>
  <c r="AW21" i="1"/>
  <c r="AV21" i="1"/>
  <c r="AU37" i="1"/>
  <c r="AT37" i="1"/>
  <c r="AS37" i="1"/>
  <c r="AR37" i="1"/>
  <c r="AQ37" i="1"/>
  <c r="AP37" i="1"/>
  <c r="AO37" i="1"/>
  <c r="AU33" i="1"/>
  <c r="AT33" i="1"/>
  <c r="AS33" i="1"/>
  <c r="AR33" i="1"/>
  <c r="AQ33" i="1"/>
  <c r="AP33" i="1"/>
  <c r="AO33" i="1"/>
  <c r="AU21" i="1"/>
  <c r="AT21" i="1"/>
  <c r="AS21" i="1"/>
  <c r="AR21" i="1"/>
  <c r="AQ21" i="1"/>
  <c r="AP21" i="1"/>
  <c r="AO21" i="1"/>
  <c r="AN37" i="1"/>
  <c r="AM37" i="1"/>
  <c r="AL37" i="1"/>
  <c r="AK37" i="1"/>
  <c r="AJ37" i="1"/>
  <c r="AI37" i="1"/>
  <c r="AH37" i="1"/>
  <c r="AN33" i="1"/>
  <c r="AM33" i="1"/>
  <c r="AL33" i="1"/>
  <c r="AK33" i="1"/>
  <c r="AJ33" i="1"/>
  <c r="AI33" i="1"/>
  <c r="AH33" i="1"/>
  <c r="AN21" i="1"/>
  <c r="AM21" i="1"/>
  <c r="AL21" i="1"/>
  <c r="AK21" i="1"/>
  <c r="AJ21" i="1"/>
  <c r="AI21" i="1"/>
  <c r="AI43" i="1" s="1"/>
  <c r="AH21" i="1"/>
  <c r="AG37" i="1"/>
  <c r="AF37" i="1"/>
  <c r="AE37" i="1"/>
  <c r="AD37" i="1"/>
  <c r="AC37" i="1"/>
  <c r="AB37" i="1"/>
  <c r="AA37" i="1"/>
  <c r="AG33" i="1"/>
  <c r="AF33" i="1"/>
  <c r="AE33" i="1"/>
  <c r="AD33" i="1"/>
  <c r="AC33" i="1"/>
  <c r="AB33" i="1"/>
  <c r="AA33" i="1"/>
  <c r="AG21" i="1"/>
  <c r="AF21" i="1"/>
  <c r="AE21" i="1"/>
  <c r="AD21" i="1"/>
  <c r="AC21" i="1"/>
  <c r="AB21" i="1"/>
  <c r="AA21" i="1"/>
  <c r="Z37" i="1"/>
  <c r="Y37" i="1"/>
  <c r="X37" i="1"/>
  <c r="W37" i="1"/>
  <c r="V37" i="1"/>
  <c r="U37" i="1"/>
  <c r="T37" i="1"/>
  <c r="Z33" i="1"/>
  <c r="Y33" i="1"/>
  <c r="W33" i="1"/>
  <c r="V33" i="1"/>
  <c r="U33" i="1"/>
  <c r="T33" i="1"/>
  <c r="Z21" i="1"/>
  <c r="Y21" i="1"/>
  <c r="X21" i="1"/>
  <c r="W21" i="1"/>
  <c r="V21" i="1"/>
  <c r="U21" i="1"/>
  <c r="T21" i="1"/>
  <c r="BI37" i="1"/>
  <c r="BH37" i="1"/>
  <c r="BG37" i="1"/>
  <c r="BF37" i="1"/>
  <c r="BE37" i="1"/>
  <c r="BD37" i="1"/>
  <c r="BC37" i="1"/>
  <c r="BI33" i="1"/>
  <c r="BH33" i="1"/>
  <c r="BG33" i="1"/>
  <c r="BF33" i="1"/>
  <c r="BE33" i="1"/>
  <c r="BD33" i="1"/>
  <c r="BC33" i="1"/>
  <c r="BI21" i="1"/>
  <c r="BH21" i="1"/>
  <c r="BG21" i="1"/>
  <c r="BF21" i="1"/>
  <c r="BE21" i="1"/>
  <c r="BD21" i="1"/>
  <c r="BC21" i="1"/>
  <c r="P42" i="1"/>
  <c r="P37" i="1"/>
  <c r="P33" i="1"/>
  <c r="P21" i="1"/>
  <c r="GN8" i="1"/>
  <c r="K36" i="1"/>
  <c r="K35" i="1"/>
  <c r="K34" i="1"/>
  <c r="K11" i="1"/>
  <c r="K9" i="1"/>
  <c r="K14" i="1"/>
  <c r="K31" i="1"/>
  <c r="K30" i="1"/>
  <c r="K20" i="1"/>
  <c r="K19" i="1"/>
  <c r="K18" i="1"/>
  <c r="K17" i="1"/>
  <c r="K13" i="1"/>
  <c r="K12" i="1"/>
  <c r="K8" i="1"/>
  <c r="K41" i="1"/>
  <c r="K40" i="1"/>
  <c r="K39" i="1"/>
  <c r="K38" i="1"/>
  <c r="K28" i="1"/>
  <c r="K27" i="1"/>
  <c r="K26" i="1"/>
  <c r="K25" i="1"/>
  <c r="K24" i="1"/>
  <c r="K23" i="1"/>
  <c r="K22" i="1"/>
  <c r="K32" i="1"/>
  <c r="H42" i="1"/>
  <c r="H37" i="1"/>
  <c r="H33" i="1"/>
  <c r="H21" i="1"/>
  <c r="GF21" i="1" l="1"/>
  <c r="FT43" i="1"/>
  <c r="FX43" i="1"/>
  <c r="GA43" i="1"/>
  <c r="H43" i="1"/>
  <c r="BD43" i="1"/>
  <c r="BH43" i="1"/>
  <c r="CY43" i="1"/>
  <c r="GE43" i="1"/>
  <c r="GF37" i="1"/>
  <c r="CR43" i="1"/>
  <c r="GB43" i="1"/>
  <c r="GF33" i="1"/>
  <c r="FO43" i="1"/>
  <c r="FQ43" i="1"/>
  <c r="FK43" i="1"/>
  <c r="FM43" i="1"/>
  <c r="EU43" i="1"/>
  <c r="EQ43" i="1"/>
  <c r="ER43" i="1"/>
  <c r="FE43" i="1"/>
  <c r="EI43" i="1"/>
  <c r="EL43" i="1"/>
  <c r="EM43" i="1"/>
  <c r="DP43" i="1"/>
  <c r="DT43" i="1"/>
  <c r="DI43" i="1"/>
  <c r="DM43" i="1"/>
  <c r="DJ43" i="1"/>
  <c r="CU43" i="1"/>
  <c r="CQ43" i="1"/>
  <c r="CM43" i="1"/>
  <c r="CO43" i="1"/>
  <c r="CK43" i="1"/>
  <c r="CB43" i="1"/>
  <c r="BZ43" i="1"/>
  <c r="BX43" i="1"/>
  <c r="BR43" i="1"/>
  <c r="BV43" i="1"/>
  <c r="BJ43" i="1"/>
  <c r="BN43" i="1"/>
  <c r="AY43" i="1"/>
  <c r="AQ43" i="1"/>
  <c r="AP43" i="1"/>
  <c r="AT43" i="1"/>
  <c r="AJ43" i="1"/>
  <c r="AM43" i="1"/>
  <c r="AG43" i="1"/>
  <c r="AC43" i="1"/>
  <c r="AD43" i="1"/>
  <c r="V43" i="1"/>
  <c r="Z43" i="1"/>
  <c r="BE43" i="1"/>
  <c r="BI43" i="1"/>
  <c r="T43" i="1"/>
  <c r="X43" i="1"/>
  <c r="AH43" i="1"/>
  <c r="AL43" i="1"/>
  <c r="AO43" i="1"/>
  <c r="AS43" i="1"/>
  <c r="AV43" i="1"/>
  <c r="AZ43" i="1"/>
  <c r="BK43" i="1"/>
  <c r="BO43" i="1"/>
  <c r="BS43" i="1"/>
  <c r="BW43" i="1"/>
  <c r="CA43" i="1"/>
  <c r="CL43" i="1"/>
  <c r="CP43" i="1"/>
  <c r="CS43" i="1"/>
  <c r="CW43" i="1"/>
  <c r="DN43" i="1"/>
  <c r="DR43" i="1"/>
  <c r="DX43" i="1"/>
  <c r="EB43" i="1"/>
  <c r="EF43" i="1"/>
  <c r="EJ43" i="1"/>
  <c r="EN43" i="1"/>
  <c r="EV43" i="1"/>
  <c r="FF43" i="1"/>
  <c r="FJ43" i="1"/>
  <c r="FN43" i="1"/>
  <c r="FU43" i="1"/>
  <c r="FY43" i="1"/>
  <c r="K29" i="1"/>
  <c r="BF43" i="1"/>
  <c r="U43" i="1"/>
  <c r="Y43" i="1"/>
  <c r="AA43" i="1"/>
  <c r="AE43" i="1"/>
  <c r="AW43" i="1"/>
  <c r="BA43" i="1"/>
  <c r="BL43" i="1"/>
  <c r="BP43" i="1"/>
  <c r="CE43" i="1"/>
  <c r="CI43" i="1"/>
  <c r="CT43" i="1"/>
  <c r="CX43" i="1"/>
  <c r="DG43" i="1"/>
  <c r="DK43" i="1"/>
  <c r="DO43" i="1"/>
  <c r="DS43" i="1"/>
  <c r="DU43" i="1"/>
  <c r="DY43" i="1"/>
  <c r="EC43" i="1"/>
  <c r="EG43" i="1"/>
  <c r="EK43" i="1"/>
  <c r="EO43" i="1"/>
  <c r="FZ43" i="1"/>
  <c r="GD43" i="1"/>
  <c r="BC43" i="1"/>
  <c r="BG43" i="1"/>
  <c r="AB43" i="1"/>
  <c r="AF43" i="1"/>
  <c r="AN43" i="1"/>
  <c r="AU43" i="1"/>
  <c r="BB43" i="1"/>
  <c r="BQ43" i="1"/>
  <c r="BY43" i="1"/>
  <c r="CC43" i="1"/>
  <c r="CF43" i="1"/>
  <c r="CJ43" i="1"/>
  <c r="CN43" i="1"/>
  <c r="DH43" i="1"/>
  <c r="DL43" i="1"/>
  <c r="DV43" i="1"/>
  <c r="DZ43" i="1"/>
  <c r="ED43" i="1"/>
  <c r="EH43" i="1"/>
  <c r="EP43" i="1"/>
  <c r="FD43" i="1"/>
  <c r="FL43" i="1"/>
  <c r="FP43" i="1"/>
  <c r="FS43" i="1"/>
  <c r="FW43" i="1"/>
  <c r="AX43" i="1"/>
  <c r="CV43" i="1"/>
  <c r="DQ43" i="1"/>
  <c r="DW43" i="1"/>
  <c r="EA43" i="1"/>
  <c r="EE43" i="1"/>
  <c r="ES43" i="1"/>
  <c r="AK43" i="1"/>
  <c r="AR43" i="1"/>
  <c r="FG43" i="1"/>
  <c r="W43" i="1"/>
  <c r="BM43" i="1"/>
  <c r="BT43" i="1"/>
  <c r="CH43" i="1"/>
  <c r="FR43" i="1"/>
  <c r="FV43" i="1"/>
  <c r="GJ43" i="1"/>
  <c r="P43" i="1"/>
  <c r="GF43" i="1" l="1"/>
  <c r="GG21" i="1"/>
  <c r="GN41" i="1"/>
  <c r="GN40" i="1"/>
  <c r="GN39" i="1"/>
  <c r="GM42" i="1"/>
  <c r="GL42" i="1"/>
  <c r="GK42" i="1"/>
  <c r="GI42" i="1"/>
  <c r="GH42" i="1"/>
  <c r="GG42" i="1"/>
  <c r="GI37" i="1"/>
  <c r="GN36" i="1"/>
  <c r="GN35" i="1"/>
  <c r="GM37" i="1"/>
  <c r="GL37" i="1"/>
  <c r="GK37" i="1"/>
  <c r="GH37" i="1"/>
  <c r="GG37" i="1"/>
  <c r="GN32" i="1"/>
  <c r="GN31" i="1"/>
  <c r="GM33" i="1"/>
  <c r="GL33" i="1"/>
  <c r="GK33" i="1"/>
  <c r="GI33" i="1"/>
  <c r="GH33" i="1"/>
  <c r="GG33" i="1"/>
  <c r="GN28" i="1"/>
  <c r="GN27" i="1"/>
  <c r="GN26" i="1"/>
  <c r="GN25" i="1"/>
  <c r="GN24" i="1"/>
  <c r="GN23" i="1"/>
  <c r="GM29" i="1"/>
  <c r="GL29" i="1"/>
  <c r="GK29" i="1"/>
  <c r="GI29" i="1"/>
  <c r="GN22" i="1"/>
  <c r="GG29" i="1"/>
  <c r="GN20" i="1"/>
  <c r="GN18" i="1"/>
  <c r="GN17" i="1"/>
  <c r="GN14" i="1"/>
  <c r="GN13" i="1"/>
  <c r="GN12" i="1"/>
  <c r="GN11" i="1"/>
  <c r="GN9" i="1"/>
  <c r="GM21" i="1"/>
  <c r="GL21" i="1"/>
  <c r="GK21" i="1"/>
  <c r="GI21" i="1"/>
  <c r="GH21" i="1"/>
  <c r="GN21" i="1" l="1"/>
  <c r="GI43" i="1"/>
  <c r="GM43" i="1"/>
  <c r="GN33" i="1"/>
  <c r="GN37" i="1"/>
  <c r="GK43" i="1"/>
  <c r="GG43" i="1"/>
  <c r="GL43" i="1"/>
  <c r="GN42" i="1"/>
  <c r="GN34" i="1"/>
  <c r="GN38" i="1"/>
  <c r="GH29" i="1"/>
  <c r="GH43" i="1" s="1"/>
  <c r="GN30" i="1"/>
  <c r="GN29" i="1" l="1"/>
  <c r="GN43" i="1"/>
  <c r="S42" i="1" l="1"/>
  <c r="R42" i="1"/>
  <c r="Q42" i="1"/>
  <c r="O42" i="1"/>
  <c r="N42" i="1"/>
  <c r="S37" i="1"/>
  <c r="R37" i="1"/>
  <c r="Q37" i="1"/>
  <c r="O37" i="1"/>
  <c r="N37" i="1"/>
  <c r="M37" i="1"/>
  <c r="S33" i="1"/>
  <c r="R33" i="1"/>
  <c r="Q33" i="1"/>
  <c r="O33" i="1"/>
  <c r="N33" i="1"/>
  <c r="M33" i="1"/>
  <c r="S21" i="1"/>
  <c r="R21" i="1"/>
  <c r="Q21" i="1"/>
  <c r="O21" i="1"/>
  <c r="N21" i="1"/>
  <c r="M21" i="1"/>
  <c r="I21" i="1"/>
  <c r="E42" i="1" l="1"/>
  <c r="E37" i="1"/>
  <c r="E33" i="1"/>
  <c r="E21" i="1"/>
  <c r="L33" i="1"/>
  <c r="J33" i="1"/>
  <c r="I33" i="1"/>
  <c r="D33" i="1"/>
  <c r="G42" i="1"/>
  <c r="G37" i="1"/>
  <c r="G21" i="1"/>
  <c r="G33" i="1"/>
  <c r="E43" i="1" l="1"/>
  <c r="G43" i="1"/>
  <c r="K42" i="1"/>
  <c r="K21" i="1"/>
  <c r="K33" i="1"/>
  <c r="K37" i="1"/>
  <c r="O43" i="1"/>
  <c r="K43" i="1" l="1"/>
  <c r="F33" i="1"/>
  <c r="D42" i="1" l="1"/>
  <c r="D37" i="1"/>
  <c r="D21" i="1"/>
  <c r="F37" i="1"/>
  <c r="I37" i="1"/>
  <c r="J37" i="1"/>
  <c r="F42" i="1"/>
  <c r="I42" i="1"/>
  <c r="J42" i="1"/>
  <c r="I43" i="1" l="1"/>
  <c r="D43" i="1"/>
  <c r="J21" i="1"/>
  <c r="J43" i="1" s="1"/>
  <c r="F21" i="1"/>
  <c r="F43" i="1" s="1"/>
  <c r="L37" i="1"/>
  <c r="L42" i="1"/>
  <c r="L21" i="1"/>
  <c r="L29" i="1"/>
  <c r="L43" i="1" l="1"/>
  <c r="S43" i="1"/>
  <c r="M43" i="1"/>
  <c r="Q43" i="1"/>
  <c r="R43" i="1"/>
  <c r="N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Ileana Botezatu</author>
  </authors>
  <commentList>
    <comment ref="AS8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23; 44; 145; </t>
        </r>
      </text>
    </comment>
    <comment ref="CI8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165; </t>
        </r>
      </text>
    </comment>
    <comment ref="DK8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214</t>
        </r>
      </text>
    </comment>
    <comment ref="DY8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325; 399</t>
        </r>
      </text>
    </comment>
    <comment ref="GC8" authorId="0" shapeId="0" xr:uid="{1C9BFFCC-0F38-4F5E-ACC9-87ACBE384FAD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13</t>
        </r>
      </text>
    </comment>
    <comment ref="EF9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422</t>
        </r>
      </text>
    </comment>
    <comment ref="FV9" authorId="0" shapeId="0" xr:uid="{71933B0C-EB60-459B-9858-A8262902BDDD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504</t>
        </r>
      </text>
    </comment>
    <comment ref="GC9" authorId="0" shapeId="0" xr:uid="{6C51884E-BEEA-47D7-B7BF-0A0F1821C501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515; 520</t>
        </r>
      </text>
    </comment>
    <comment ref="AS11" authorId="0" shapeId="0" xr:uid="{00000000-0006-0000-0000-000006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140; </t>
        </r>
      </text>
    </comment>
    <comment ref="BN11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91; 176; </t>
        </r>
      </text>
    </comment>
    <comment ref="BU11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170; 173; </t>
        </r>
      </text>
    </comment>
    <comment ref="DR11" authorId="0" shapeId="0" xr:uid="{00000000-0006-0000-0000-000009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367; </t>
        </r>
      </text>
    </comment>
    <comment ref="EF11" authorId="0" shapeId="0" xr:uid="{00000000-0006-0000-0000-00000A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387</t>
        </r>
      </text>
    </comment>
    <comment ref="FO11" authorId="0" shapeId="0" xr:uid="{00000000-0006-0000-0000-00000B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307</t>
        </r>
      </text>
    </comment>
    <comment ref="DY12" authorId="0" shapeId="0" xr:uid="{00000000-0006-0000-0000-00000C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255</t>
        </r>
      </text>
    </comment>
    <comment ref="GC12" authorId="0" shapeId="0" xr:uid="{34F5ADD4-8364-4525-9288-617978792871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379</t>
        </r>
      </text>
    </comment>
    <comment ref="E1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SSU:</t>
        </r>
        <r>
          <rPr>
            <sz val="9"/>
            <color indexed="81"/>
            <rFont val="Tahoma"/>
            <family val="2"/>
            <charset val="238"/>
          </rPr>
          <t xml:space="preserve">
1 loc pentru non-EU</t>
        </r>
      </text>
    </comment>
    <comment ref="FO14" authorId="0" shapeId="0" xr:uid="{00000000-0006-0000-0000-00000E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171</t>
        </r>
      </text>
    </comment>
    <comment ref="FV14" authorId="0" shapeId="0" xr:uid="{8BC8B227-96C8-4D0A-AFA1-B993707871C0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496</t>
        </r>
      </text>
    </comment>
    <comment ref="GC14" authorId="0" shapeId="0" xr:uid="{CCDECCDC-4DCD-459D-8626-32830390A74A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435; 526</t>
        </r>
      </text>
    </comment>
    <comment ref="FV17" authorId="0" shapeId="0" xr:uid="{7A02B8DE-DAF7-4284-A808-270067C55D15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509</t>
        </r>
      </text>
    </comment>
    <comment ref="X18" authorId="0" shapeId="0" xr:uid="{00000000-0006-0000-0000-00000F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16;</t>
        </r>
      </text>
    </comment>
    <comment ref="AE18" authorId="0" shapeId="0" xr:uid="{00000000-0006-0000-0000-000010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93; </t>
        </r>
      </text>
    </comment>
    <comment ref="CB18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213; </t>
        </r>
      </text>
    </comment>
    <comment ref="DK18" authorId="0" shapeId="0" xr:uid="{00000000-0006-0000-0000-000012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344</t>
        </r>
      </text>
    </comment>
    <comment ref="EF18" authorId="0" shapeId="0" xr:uid="{00000000-0006-0000-0000-000013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382; 389</t>
        </r>
      </text>
    </comment>
    <comment ref="CB20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209; </t>
        </r>
      </text>
    </comment>
    <comment ref="FH20" authorId="0" shapeId="0" xr:uid="{00000000-0006-0000-0000-000015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472</t>
        </r>
      </text>
    </comment>
    <comment ref="AR23" authorId="1" shapeId="0" xr:uid="{00000000-0006-0000-0000-000016000000}">
      <text>
        <r>
          <rPr>
            <b/>
            <sz val="9"/>
            <color indexed="81"/>
            <rFont val="Segoe UI"/>
            <family val="2"/>
            <charset val="238"/>
          </rPr>
          <t>Ileana Botezatu:</t>
        </r>
        <r>
          <rPr>
            <sz val="9"/>
            <color indexed="81"/>
            <rFont val="Segoe UI"/>
            <family val="2"/>
            <charset val="238"/>
          </rPr>
          <t xml:space="preserve">
fara loc, redistribuire</t>
        </r>
      </text>
    </comment>
    <comment ref="BN23" authorId="0" shapeId="0" xr:uid="{00000000-0006-0000-0000-000017000000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153; 195; </t>
        </r>
      </text>
    </comment>
    <comment ref="CB23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39; </t>
        </r>
      </text>
    </comment>
    <comment ref="CI23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272; </t>
        </r>
      </text>
    </comment>
    <comment ref="DY23" authorId="0" shapeId="0" xr:uid="{00000000-0006-0000-0000-00001A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244</t>
        </r>
      </text>
    </comment>
    <comment ref="EF23" authorId="0" shapeId="0" xr:uid="{00000000-0006-0000-0000-00001B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420</t>
        </r>
      </text>
    </comment>
    <comment ref="EM23" authorId="0" shapeId="0" xr:uid="{00000000-0006-0000-0000-00001C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37; 49</t>
        </r>
      </text>
    </comment>
    <comment ref="FO23" authorId="0" shapeId="0" xr:uid="{00000000-0006-0000-0000-00001D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230</t>
        </r>
      </text>
    </comment>
    <comment ref="FV23" authorId="0" shapeId="0" xr:uid="{703FAEB6-C688-4A53-B032-4AAC4F3D538D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512</t>
        </r>
      </text>
    </comment>
    <comment ref="GC23" authorId="0" shapeId="0" xr:uid="{2523219D-9847-4276-834E-A8A9C5F26608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532</t>
        </r>
      </text>
    </comment>
    <comment ref="EF26" authorId="0" shapeId="0" xr:uid="{2CD1ACB9-EEEF-46DF-AECA-358772C5BB9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237</t>
        </r>
      </text>
    </comment>
    <comment ref="FO26" authorId="0" shapeId="0" xr:uid="{00000000-0006-0000-0000-00001E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218</t>
        </r>
      </text>
    </comment>
    <comment ref="FV26" authorId="0" shapeId="0" xr:uid="{BFCA1202-7E3F-4E04-988F-C26A2016906F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497</t>
        </r>
      </text>
    </comment>
    <comment ref="X27" authorId="0" shapeId="0" xr:uid="{00000000-0006-0000-0000-00001F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9;</t>
        </r>
      </text>
    </comment>
    <comment ref="AL27" authorId="0" shapeId="0" xr:uid="{00000000-0006-0000-0000-000020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119; </t>
        </r>
      </text>
    </comment>
    <comment ref="BN27" authorId="0" shapeId="0" xr:uid="{00000000-0006-0000-0000-000021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186; 191; </t>
        </r>
      </text>
    </comment>
    <comment ref="CB27" authorId="0" shapeId="0" xr:uid="{00000000-0006-0000-0000-000022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193; 225; </t>
        </r>
      </text>
    </comment>
    <comment ref="CI27" authorId="0" shapeId="0" xr:uid="{00000000-0006-0000-0000-000023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167; 269; </t>
        </r>
      </text>
    </comment>
    <comment ref="DK27" authorId="0" shapeId="0" xr:uid="{00000000-0006-0000-0000-000024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240; 296</t>
        </r>
      </text>
    </comment>
    <comment ref="DR27" authorId="0" shapeId="0" xr:uid="{00000000-0006-0000-0000-000025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371; </t>
        </r>
      </text>
    </comment>
    <comment ref="DY27" authorId="0" shapeId="0" xr:uid="{00000000-0006-0000-0000-000026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284; 391; 393;</t>
        </r>
      </text>
    </comment>
    <comment ref="EM27" authorId="0" shapeId="0" xr:uid="{00000000-0006-0000-0000-000028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441</t>
        </r>
      </text>
    </comment>
    <comment ref="FH27" authorId="0" shapeId="0" xr:uid="{00000000-0006-0000-0000-000029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358; 454; 456; 466; 481</t>
        </r>
      </text>
    </comment>
    <comment ref="FO27" authorId="0" shapeId="0" xr:uid="{00000000-0006-0000-0000-00002A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121; 357; 490</t>
        </r>
      </text>
    </comment>
    <comment ref="FV27" authorId="0" shapeId="0" xr:uid="{D58CDAD4-77F6-434A-9626-9350F34BBCAB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471; 499; 503</t>
        </r>
      </text>
    </comment>
    <comment ref="GC27" authorId="0" shapeId="0" xr:uid="{CC940877-6900-4CB0-9E05-9013DD7FC747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291; 529</t>
        </r>
      </text>
    </comment>
    <comment ref="AS28" authorId="0" shapeId="0" xr:uid="{00000000-0006-0000-0000-00002B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108; </t>
        </r>
      </text>
    </comment>
    <comment ref="CB28" authorId="0" shapeId="0" xr:uid="{00000000-0006-0000-0000-00002D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226; </t>
        </r>
      </text>
    </comment>
    <comment ref="FH28" authorId="0" shapeId="0" xr:uid="{00000000-0006-0000-0000-00002E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377</t>
        </r>
      </text>
    </comment>
    <comment ref="FO28" authorId="0" shapeId="0" xr:uid="{00000000-0006-0000-0000-00002F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120</t>
        </r>
      </text>
    </comment>
    <comment ref="AL30" authorId="0" shapeId="0" xr:uid="{00000000-0006-0000-0000-000030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127; </t>
        </r>
      </text>
    </comment>
    <comment ref="CI30" authorId="0" shapeId="0" xr:uid="{00000000-0006-0000-0000-000031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266; </t>
        </r>
      </text>
    </comment>
    <comment ref="X31" authorId="0" shapeId="0" xr:uid="{00000000-0006-0000-0000-000032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; 
29; </t>
        </r>
      </text>
    </comment>
    <comment ref="AL31" authorId="0" shapeId="0" xr:uid="{00000000-0006-0000-0000-000033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18; 20; 71; 116; 128; </t>
        </r>
      </text>
    </comment>
    <comment ref="AS31" authorId="0" shapeId="0" xr:uid="{00000000-0006-0000-0000-000034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83; 122; </t>
        </r>
      </text>
    </comment>
    <comment ref="BN31" authorId="0" shapeId="0" xr:uid="{00000000-0006-0000-0000-000035000000}">
      <text>
        <r>
          <rPr>
            <b/>
            <sz val="9"/>
            <color indexed="81"/>
            <rFont val="Segoe UI"/>
            <family val="2"/>
            <charset val="238"/>
          </rPr>
          <t xml:space="preserve">Windows User:
</t>
        </r>
        <r>
          <rPr>
            <sz val="9"/>
            <color indexed="81"/>
            <rFont val="Segoe UI"/>
            <family val="2"/>
            <charset val="238"/>
          </rPr>
          <t xml:space="preserve">184; </t>
        </r>
      </text>
    </comment>
    <comment ref="CB31" authorId="0" shapeId="0" xr:uid="{00000000-0006-0000-0000-000036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201; 224; </t>
        </r>
      </text>
    </comment>
    <comment ref="DK31" authorId="0" shapeId="0" xr:uid="{00000000-0006-0000-0000-000037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183; 208; 305</t>
        </r>
      </text>
    </comment>
    <comment ref="DR31" authorId="0" shapeId="0" xr:uid="{00000000-0006-0000-0000-000038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88; 372; 340; 362 </t>
        </r>
      </text>
    </comment>
    <comment ref="DY31" authorId="0" shapeId="0" xr:uid="{00000000-0006-0000-0000-000039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276</t>
        </r>
      </text>
    </comment>
    <comment ref="EF31" authorId="0" shapeId="0" xr:uid="{00000000-0006-0000-0000-00003A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229; 406; 416</t>
        </r>
      </text>
    </comment>
    <comment ref="EM31" authorId="0" shapeId="0" xr:uid="{00000000-0006-0000-0000-00003B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433</t>
        </r>
      </text>
    </comment>
    <comment ref="FH31" authorId="0" shapeId="0" xr:uid="{00000000-0006-0000-0000-00003C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331</t>
        </r>
      </text>
    </comment>
    <comment ref="FO31" authorId="0" shapeId="0" xr:uid="{00000000-0006-0000-0000-00003D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397</t>
        </r>
      </text>
    </comment>
    <comment ref="FO32" authorId="0" shapeId="0" xr:uid="{00000000-0006-0000-0000-00003E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487</t>
        </r>
      </text>
    </comment>
    <comment ref="X34" authorId="0" shapeId="0" xr:uid="{00000000-0006-0000-0000-00003F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47; 48; 54; </t>
        </r>
      </text>
    </comment>
    <comment ref="AL34" authorId="0" shapeId="0" xr:uid="{00000000-0006-0000-0000-000040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19; 60; 66; 69; 107; 135;  136; </t>
        </r>
      </text>
    </comment>
    <comment ref="AS34" authorId="0" shapeId="0" xr:uid="{00000000-0006-0000-0000-000041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28; 97; </t>
        </r>
      </text>
    </comment>
    <comment ref="BN34" authorId="0" shapeId="0" xr:uid="{00000000-0006-0000-0000-000042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157; 168; 175; 187; 198; </t>
        </r>
      </text>
    </comment>
    <comment ref="BU34" authorId="0" shapeId="0" xr:uid="{00000000-0006-0000-0000-000043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46; 87; 113; </t>
        </r>
      </text>
    </comment>
    <comment ref="CB34" authorId="0" shapeId="0" xr:uid="{00000000-0006-0000-0000-000044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210; 212; </t>
        </r>
      </text>
    </comment>
    <comment ref="CI34" authorId="0" shapeId="0" xr:uid="{00000000-0006-0000-0000-000045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143; 158; 256; </t>
        </r>
      </text>
    </comment>
    <comment ref="DK34" authorId="0" shapeId="0" xr:uid="{00000000-0006-0000-0000-000046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196; 275; 301</t>
        </r>
      </text>
    </comment>
    <comment ref="DR34" authorId="0" shapeId="0" xr:uid="{00000000-0006-0000-0000-000047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90; 94; 376; 320; 330; 335; 360; 369;</t>
        </r>
      </text>
    </comment>
    <comment ref="DY34" authorId="0" shapeId="0" xr:uid="{00000000-0006-0000-0000-000048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273; 293; 313; 341; 348; 392; </t>
        </r>
      </text>
    </comment>
    <comment ref="EF34" authorId="0" shapeId="0" xr:uid="{00000000-0006-0000-0000-000049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129; 381; 383; 403; 421; 427</t>
        </r>
      </text>
    </comment>
    <comment ref="EM34" authorId="0" shapeId="0" xr:uid="{00000000-0006-0000-0000-00004A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438; 440; 446</t>
        </r>
      </text>
    </comment>
    <comment ref="FH34" authorId="0" shapeId="0" xr:uid="{00000000-0006-0000-0000-00004B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72; 316; 366; 458; 460; 463; 467</t>
        </r>
      </text>
    </comment>
    <comment ref="FO34" authorId="0" shapeId="0" xr:uid="{00000000-0006-0000-0000-00004C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263; 288; 310; 346; 484</t>
        </r>
      </text>
    </comment>
    <comment ref="FV34" authorId="0" shapeId="0" xr:uid="{B288DDC3-814E-4FF4-834E-EFB7C3BA2AF9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365; 386; 449; 495; 511</t>
        </r>
      </text>
    </comment>
    <comment ref="GC34" authorId="0" shapeId="0" xr:uid="{A6666C2E-6288-4999-8D20-E5EBA5BE0347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309; 444; 468; 483; 493; 516; 517; 518; 519; 533</t>
        </r>
      </text>
    </comment>
    <comment ref="AL35" authorId="0" shapeId="0" xr:uid="{00000000-0006-0000-0000-00004D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99; 101; </t>
        </r>
      </text>
    </comment>
    <comment ref="BU35" authorId="0" shapeId="0" xr:uid="{00000000-0006-0000-0000-00004E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130; 152; 180; </t>
        </r>
      </text>
    </comment>
    <comment ref="CB35" authorId="0" shapeId="0" xr:uid="{00000000-0006-0000-0000-00004F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102; 235; </t>
        </r>
      </text>
    </comment>
    <comment ref="DK35" authorId="0" shapeId="0" xr:uid="{00000000-0006-0000-0000-000050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179; 246; 280; 297; 302; 304</t>
        </r>
      </text>
    </comment>
    <comment ref="DR35" authorId="0" shapeId="0" xr:uid="{00000000-0006-0000-0000-000051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332; 356; 359</t>
        </r>
      </text>
    </comment>
    <comment ref="DY35" authorId="0" shapeId="0" xr:uid="{00000000-0006-0000-0000-000052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319; 361</t>
        </r>
      </text>
    </comment>
    <comment ref="EF35" authorId="0" shapeId="0" xr:uid="{00000000-0006-0000-0000-000053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219; 223; 373; 388; 414</t>
        </r>
      </text>
    </comment>
    <comment ref="EM35" authorId="0" shapeId="0" xr:uid="{00000000-0006-0000-0000-000054000000}">
      <text>
        <r>
          <rPr>
            <b/>
            <sz val="9"/>
            <color indexed="81"/>
            <rFont val="Segoe UI"/>
            <family val="2"/>
            <charset val="238"/>
          </rPr>
          <t xml:space="preserve">Windows User:
</t>
        </r>
        <r>
          <rPr>
            <sz val="9"/>
            <color indexed="81"/>
            <rFont val="Segoe UI"/>
            <family val="2"/>
            <charset val="238"/>
          </rPr>
          <t>434; 448</t>
        </r>
      </text>
    </comment>
    <comment ref="FH35" authorId="0" shapeId="0" xr:uid="{00000000-0006-0000-0000-000055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464</t>
        </r>
      </text>
    </comment>
    <comment ref="FO35" authorId="0" shapeId="0" xr:uid="{00000000-0006-0000-0000-000056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380</t>
        </r>
      </text>
    </comment>
    <comment ref="FV35" authorId="0" shapeId="0" xr:uid="{76BD2709-30AB-4A47-8E68-E5B57C6F48EE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479</t>
        </r>
      </text>
    </comment>
    <comment ref="GC35" authorId="0" shapeId="0" xr:uid="{ECE64495-A840-465F-ABC5-D606A5C5845E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53; 368</t>
        </r>
      </text>
    </comment>
    <comment ref="X36" authorId="0" shapeId="0" xr:uid="{00000000-0006-0000-0000-000057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50; 58</t>
        </r>
      </text>
    </comment>
    <comment ref="AE36" authorId="0" shapeId="0" xr:uid="{00000000-0006-0000-0000-000058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67; </t>
        </r>
      </text>
    </comment>
    <comment ref="AL36" authorId="0" shapeId="0" xr:uid="{00000000-0006-0000-0000-000059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109; 126; </t>
        </r>
      </text>
    </comment>
    <comment ref="BN36" authorId="0" shapeId="0" xr:uid="{9DD7D69C-A810-4D79-96C5-3B4E06C37C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106</t>
        </r>
      </text>
    </comment>
    <comment ref="CB36" authorId="0" shapeId="0" xr:uid="{00000000-0006-0000-0000-00005A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203; 228; 248; </t>
        </r>
      </text>
    </comment>
    <comment ref="DK36" authorId="0" shapeId="0" xr:uid="{00000000-0006-0000-0000-00005B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236; 354</t>
        </r>
      </text>
    </comment>
    <comment ref="DR36" authorId="0" shapeId="0" xr:uid="{00000000-0006-0000-0000-00005C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85; 164; 328</t>
        </r>
      </text>
    </comment>
    <comment ref="DY36" authorId="0" shapeId="0" xr:uid="{00000000-0006-0000-0000-00005D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259; 260; 292; 294; 363; 396;</t>
        </r>
      </text>
    </comment>
    <comment ref="EF36" authorId="0" shapeId="0" xr:uid="{00000000-0006-0000-0000-00005E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374; 411; 412; 425</t>
        </r>
      </text>
    </comment>
    <comment ref="EM36" authorId="0" shapeId="0" xr:uid="{00000000-0006-0000-0000-00005F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430; 432</t>
        </r>
      </text>
    </comment>
    <comment ref="FO36" authorId="0" shapeId="0" xr:uid="{00000000-0006-0000-0000-000060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142; 147; 166; 264; 384</t>
        </r>
      </text>
    </comment>
    <comment ref="FV36" authorId="0" shapeId="0" xr:uid="{F349B4CE-ECDA-4A93-914E-0210A3B751AD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161; 474; 510</t>
        </r>
      </text>
    </comment>
    <comment ref="GC36" authorId="0" shapeId="0" xr:uid="{1320B71D-A746-4DCE-BED5-07BB42BD6B6B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192; 329; 522</t>
        </r>
      </text>
    </comment>
    <comment ref="BN38" authorId="0" shapeId="0" xr:uid="{00000000-0006-0000-0000-000061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159; 185; </t>
        </r>
      </text>
    </comment>
    <comment ref="CB38" authorId="0" shapeId="0" xr:uid="{00000000-0006-0000-0000-000062000000}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231; </t>
        </r>
      </text>
    </comment>
    <comment ref="DR38" authorId="0" shapeId="0" xr:uid="{00000000-0006-0000-0000-000063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181; </t>
        </r>
      </text>
    </comment>
    <comment ref="DY38" authorId="0" shapeId="0" xr:uid="{00000000-0006-0000-0000-000064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289</t>
        </r>
      </text>
    </comment>
    <comment ref="CB39" authorId="0" shapeId="0" xr:uid="{8673D50E-8E9C-44E7-983A-6D2EBB254DF8}">
      <text>
        <r>
          <rPr>
            <b/>
            <sz val="9"/>
            <color indexed="81"/>
            <rFont val="Segoe UI"/>
            <charset val="1"/>
          </rPr>
          <t>Windows User:
231</t>
        </r>
      </text>
    </comment>
    <comment ref="AL40" authorId="0" shapeId="0" xr:uid="{00000000-0006-0000-0000-000065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10; 95; </t>
        </r>
      </text>
    </comment>
    <comment ref="AS40" authorId="0" shapeId="0" xr:uid="{00000000-0006-0000-0000-000066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61; 76; 98; 148; </t>
        </r>
      </text>
    </comment>
    <comment ref="BN40" authorId="0" shapeId="0" xr:uid="{00000000-0006-0000-0000-000067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17; 25; 154; 182;</t>
        </r>
      </text>
    </comment>
    <comment ref="DK40" authorId="0" shapeId="0" xr:uid="{00000000-0006-0000-0000-000068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285; 287;350</t>
        </r>
      </text>
    </comment>
    <comment ref="DR40" authorId="0" shapeId="0" xr:uid="{00000000-0006-0000-0000-000069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41;</t>
        </r>
      </text>
    </comment>
    <comment ref="DY40" authorId="0" shapeId="0" xr:uid="{00000000-0006-0000-0000-00006A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345</t>
        </r>
      </text>
    </comment>
    <comment ref="EF40" authorId="0" shapeId="0" xr:uid="{00000000-0006-0000-0000-00006B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243; 385</t>
        </r>
      </text>
    </comment>
    <comment ref="FH40" authorId="0" shapeId="0" xr:uid="{00000000-0006-0000-0000-00006C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469; 475; 478</t>
        </r>
      </text>
    </comment>
    <comment ref="FO40" authorId="0" shapeId="0" xr:uid="{00000000-0006-0000-0000-00006D000000}">
      <text>
        <r>
          <rPr>
            <b/>
            <sz val="9"/>
            <color indexed="81"/>
            <rFont val="Segoe UI"/>
            <family val="2"/>
            <charset val="238"/>
          </rPr>
          <t>Windows User:</t>
        </r>
        <r>
          <rPr>
            <sz val="9"/>
            <color indexed="81"/>
            <rFont val="Segoe UI"/>
            <family val="2"/>
            <charset val="238"/>
          </rPr>
          <t xml:space="preserve">
100</t>
        </r>
      </text>
    </comment>
    <comment ref="FV40" authorId="0" shapeId="0" xr:uid="{375F8034-A7A4-4E54-92CB-A34F191167AA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169; 299; 429; 492; 530</t>
        </r>
      </text>
    </comment>
    <comment ref="GC40" authorId="0" shapeId="0" xr:uid="{35F00247-B5A5-4E91-953A-451F15E7776C}">
      <text>
        <r>
          <rPr>
            <b/>
            <sz val="9"/>
            <color indexed="81"/>
            <rFont val="Segoe UI"/>
            <charset val="1"/>
          </rPr>
          <t>Windows User:</t>
        </r>
        <r>
          <rPr>
            <sz val="9"/>
            <color indexed="81"/>
            <rFont val="Segoe UI"/>
            <charset val="1"/>
          </rPr>
          <t xml:space="preserve">
347; 424; 437; 470; 505</t>
        </r>
      </text>
    </comment>
  </commentList>
</comments>
</file>

<file path=xl/sharedStrings.xml><?xml version="1.0" encoding="utf-8"?>
<sst xmlns="http://schemas.openxmlformats.org/spreadsheetml/2006/main" count="2523" uniqueCount="96">
  <si>
    <t>Nr. crt.</t>
  </si>
  <si>
    <t>-</t>
  </si>
  <si>
    <t>ft</t>
  </si>
  <si>
    <t>ct</t>
  </si>
  <si>
    <t>fr/id</t>
  </si>
  <si>
    <t>Nr. locuri</t>
  </si>
  <si>
    <t>Total</t>
  </si>
  <si>
    <t>r</t>
  </si>
  <si>
    <t>fr</t>
  </si>
  <si>
    <t>Universitatea "Vasile Alecsandri" din Bacău</t>
  </si>
  <si>
    <t>b</t>
  </si>
  <si>
    <t>Cap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</si>
  <si>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</si>
  <si>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</si>
  <si>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</si>
  <si>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</si>
  <si>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Ingineria și managementul calității (-/ -)</t>
  </si>
  <si>
    <t>Studii universitare de licență</t>
  </si>
  <si>
    <t>m</t>
  </si>
  <si>
    <t>s</t>
  </si>
  <si>
    <t>Locuri destinate candidaților rromi (r), care se adăugă la buget pentru cetățenii români (ft)</t>
  </si>
  <si>
    <t>Locuri pentru etnici români (m), cu bacalaureatul în România sau în afara României, din care b - locuri cu bursă</t>
  </si>
  <si>
    <t>22-23</t>
  </si>
  <si>
    <t xml:space="preserve"> </t>
  </si>
  <si>
    <t>Ingineria dezvoltării rurale durabile - (-/ -)</t>
  </si>
  <si>
    <r>
      <rPr>
        <b/>
        <sz val="10"/>
        <rFont val="Arial"/>
        <family val="2"/>
        <charset val="238"/>
      </rPr>
      <t>Limbă şi literatură</t>
    </r>
    <r>
      <rPr>
        <sz val="10"/>
        <rFont val="Arial"/>
        <family val="2"/>
      </rPr>
      <t xml:space="preserve"> Română-Franceză - (-/ -)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</si>
  <si>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Engleză-Română - (-/ -)</t>
    </r>
  </si>
  <si>
    <t>Locuri pentru absolvenții de licee din mediul rural (s), care se adaută la buget pentru cetățenii români (ft)</t>
  </si>
  <si>
    <t>Admiși</t>
  </si>
  <si>
    <t>p</t>
  </si>
  <si>
    <t>Facultatea de Inginerie (F1)</t>
  </si>
  <si>
    <t>Total capacitate 2355</t>
  </si>
  <si>
    <t>Locuri pentru candidații din sistemul de protecție socială (p), care se adaugă la buget pentru cetățenii români (ft)</t>
  </si>
  <si>
    <t>r)</t>
  </si>
  <si>
    <t>s)</t>
  </si>
  <si>
    <t>p)</t>
  </si>
  <si>
    <t>m)</t>
  </si>
  <si>
    <t>ct)</t>
  </si>
  <si>
    <t>Locuri cu taxă, cu curs IF (învățământ cu frecvență) pentru toate categoriile de candidați, români și străini</t>
  </si>
  <si>
    <t>Locuri cu taxă, curs IFR sau ID, pentru toate categoriile de candidați, români și străini</t>
  </si>
  <si>
    <t>Programul de studii; cea mai mare medie (ultima medie de admitere din anul 2019; fără taxă - ft/ cu taxă - ct)</t>
  </si>
  <si>
    <t>Administrarea afacerilor 9,30 (7,21/ 6,10)</t>
  </si>
  <si>
    <r>
      <t>Contabilitate și inform. de gesiunea 9</t>
    </r>
    <r>
      <rPr>
        <sz val="8"/>
        <rFont val="Arial"/>
        <family val="2"/>
        <charset val="238"/>
      </rPr>
      <t>,56 FR 9,93 (7,96/ 6,01; fr: 6,00)</t>
    </r>
  </si>
  <si>
    <t>Marketing 9,56 ID 9,93 (6,41/ 6,08; ID: 6,03)</t>
  </si>
  <si>
    <t>Tehnologia informaţiei 9,85 (6,00/ -)</t>
  </si>
  <si>
    <t>Ingineria și protecția mediului în industrie 8,70 (5,85/ -)</t>
  </si>
  <si>
    <t>Ingineria produselor alimentare 8,06 (6,01/ -)</t>
  </si>
  <si>
    <t>Inginerie biochimică 9,33 (6,10/ -)</t>
  </si>
  <si>
    <t>Energetică industrială  9,66 (6,10/ -)</t>
  </si>
  <si>
    <t>Tehnologia construcțiilor de mașini 9,21 (6,00/ -)</t>
  </si>
  <si>
    <t>Design industrial - (-/ -)</t>
  </si>
  <si>
    <t>Echipamente pentru procese industriale 8,53 (6,01/ -)</t>
  </si>
  <si>
    <t>Ing economică în domeniul mecanic 9,55 (6,00/ -)</t>
  </si>
  <si>
    <t>Inginerie și management în alimentație publică și agroturism - (-/ -)</t>
  </si>
  <si>
    <t>Mecatronică 8,97 (6,16/ -)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</si>
  <si>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9,56 (7,66/ 6,01)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</si>
  <si>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9,50 (6,45/ 6,71)</t>
    </r>
  </si>
  <si>
    <t>Comunicare şi relaţii publice 9,63 (6,01/ 6,09)</t>
  </si>
  <si>
    <t>Pedagogia învățământului primar și preșcolar 9,95 (6,50/ 6,86)</t>
  </si>
  <si>
    <r>
      <t>Educaţie fizică şi sportivă</t>
    </r>
    <r>
      <rPr>
        <sz val="10"/>
        <rFont val="Arial"/>
        <family val="2"/>
        <charset val="238"/>
      </rPr>
      <t xml:space="preserve"> 9,59 FR 9,22 (5,69/ 5,01; fr: 5,01)</t>
    </r>
  </si>
  <si>
    <t>Sport şi performanţă motrică 9,49 (5,62/ 8,97)</t>
  </si>
  <si>
    <t>Terapie ocupaţională 9,41 (8,36/ 6,86)</t>
  </si>
  <si>
    <t>Informatică 9,28 FR 9,60(6,16/ 6,13; fr: 6,18)</t>
  </si>
  <si>
    <t>Matematică 9,91 (7,35/ 6,87)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</si>
  <si>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9,43 (6,03/ 6,08)</t>
    </r>
  </si>
  <si>
    <r>
      <t xml:space="preserve">Kinetoterapie și motricitate specială </t>
    </r>
    <r>
      <rPr>
        <sz val="8"/>
        <rFont val="Arial"/>
        <family val="2"/>
        <charset val="238"/>
      </rPr>
      <t>8,82, FR 8,49 (6,23/ 5,04; fr: 5,01)</t>
    </r>
  </si>
  <si>
    <t>Biologie 9,45 (6,00/ 6,26)</t>
  </si>
  <si>
    <t>Facultatea</t>
  </si>
  <si>
    <t>26-27</t>
  </si>
  <si>
    <t>28-29</t>
  </si>
  <si>
    <t>30-31</t>
  </si>
  <si>
    <t>33-34</t>
  </si>
  <si>
    <t>Total
general</t>
  </si>
  <si>
    <t>Situația cumulativă a înscrierilor în prima sesiune de admitere iulie 2020 (6-30.07.2020)</t>
  </si>
  <si>
    <t>Total la 16.07.2020</t>
  </si>
  <si>
    <t>Total la 17.07.2020</t>
  </si>
  <si>
    <t>Total la 18.07.2020</t>
  </si>
  <si>
    <t>Total la 20.07.2020</t>
  </si>
  <si>
    <t>Total la 21.07.2020</t>
  </si>
  <si>
    <t>Total la 22.07.2020</t>
  </si>
  <si>
    <t>Total la 23.07.2020</t>
  </si>
  <si>
    <t>Total la 24.07.2020</t>
  </si>
  <si>
    <t>Total la 25.07.2020</t>
  </si>
  <si>
    <t>Total la 27.07.2020</t>
  </si>
  <si>
    <t>Total la 28.07.2020</t>
  </si>
  <si>
    <t>Total la 29.07.2020</t>
  </si>
  <si>
    <t>Total la 30.07.2020</t>
  </si>
  <si>
    <t>Total la 06.07.2020</t>
  </si>
  <si>
    <t>Total la 07.07.2020</t>
  </si>
  <si>
    <t>Total la 08.07.2020</t>
  </si>
  <si>
    <t>Total la 09.07.2020</t>
  </si>
  <si>
    <t>Total la 10.07.2020</t>
  </si>
  <si>
    <t>Total la 11.07.2020</t>
  </si>
  <si>
    <t>Total la 13.07.2020</t>
  </si>
  <si>
    <t>Total la 14.07.2020</t>
  </si>
  <si>
    <t>Total la 15.07.2020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</si>
</sst>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5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1" xfId="0" applyFont="1" applyFill="1" applyBorder="1" applyAlignment="1">
      <alignment horizontal="center" wrapText="1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/>
    <xf numFmtId="0" fontId="2" fillId="0" borderId="2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3" borderId="1" xfId="0" applyFont="1" applyFill="1" applyBorder="1"/>
    <xf numFmtId="0" fontId="1" fillId="3" borderId="23" xfId="0" applyFont="1" applyFill="1" applyBorder="1"/>
    <xf numFmtId="0" fontId="5" fillId="3" borderId="20" xfId="0" applyFont="1" applyFill="1" applyBorder="1"/>
    <xf numFmtId="0" fontId="5" fillId="3" borderId="24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34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5" xfId="0" applyFont="1" applyBorder="1" applyAlignment="1">
      <alignment horizontal="right" shrinkToFit="1"/>
    </xf>
    <xf numFmtId="14" fontId="0" fillId="0" borderId="0" xfId="0" applyNumberFormat="1" applyAlignment="1"/>
    <xf numFmtId="0" fontId="2" fillId="0" borderId="0" xfId="0" applyFont="1" applyFill="1" applyBorder="1"/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0" fontId="2" fillId="0" borderId="2" xfId="0" applyFont="1" applyBorder="1" applyAlignment="1">
      <alignment horizontal="right" vertical="center"/>
    </xf>
    <xf numFmtId="0" fontId="1" fillId="0" borderId="6" xfId="0" applyFont="1" applyBorder="1"/>
    <xf numFmtId="0" fontId="1" fillId="0" borderId="6" xfId="0" applyFont="1" applyFill="1" applyBorder="1" applyAlignment="1">
      <alignment shrinkToFit="1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2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/>
    <xf numFmtId="0" fontId="5" fillId="0" borderId="1" xfId="0" applyFont="1" applyBorder="1"/>
    <xf numFmtId="0" fontId="5" fillId="0" borderId="7" xfId="0" applyFont="1" applyBorder="1"/>
    <xf numFmtId="0" fontId="1" fillId="4" borderId="1" xfId="0" applyFont="1" applyFill="1" applyBorder="1"/>
    <xf numFmtId="0" fontId="1" fillId="4" borderId="7" xfId="0" applyFont="1" applyFill="1" applyBorder="1"/>
    <xf numFmtId="0" fontId="2" fillId="0" borderId="3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38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6" fontId="2" fillId="0" borderId="2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0" fillId="0" borderId="0" xfId="0" applyNumberFormat="1" applyAlignment="1"/>
    <xf numFmtId="0" fontId="1" fillId="2" borderId="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38" xfId="0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724"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N50"/>
  <sheetViews>
    <sheetView tabSelected="1" zoomScaleNormal="100" zoomScaleSheetLayoutView="100" workbookViewId="0">
      <pane xSplit="12" ySplit="7" topLeftCell="EP21" activePane="bottomRight" state="frozen"/>
      <selection pane="topRight" activeCell="J1" sqref="J1"/>
      <selection pane="bottomLeft" activeCell="A7" sqref="A7"/>
      <selection pane="bottomRight" activeCell="J52" sqref="J52"/>
    </sheetView>
  </sheetViews>
  <sheetFormatPr defaultRowHeight="11.25" x14ac:dyDescent="0.2"/>
  <cols>
    <col min="1" max="1" width="3.140625" style="2" customWidth="1"/>
    <col min="2" max="2" width="21.5703125" style="2" customWidth="1"/>
    <col min="3" max="3" width="54.140625" style="2" customWidth="1"/>
    <col min="4" max="4" width="5.5703125" style="2" bestFit="1" customWidth="1"/>
    <col min="5" max="5" width="4" style="2" bestFit="1" customWidth="1"/>
    <col min="6" max="6" width="3" style="2" bestFit="1" customWidth="1"/>
    <col min="7" max="9" width="3" style="2" customWidth="1"/>
    <col min="10" max="10" width="3" style="2" bestFit="1" customWidth="1"/>
    <col min="11" max="11" width="4.7109375" style="2" customWidth="1"/>
    <col min="12" max="12" width="4.85546875" style="2" customWidth="1"/>
    <col min="13" max="13" width="2" style="2" customWidth="1"/>
    <col min="14" max="16" width="1.85546875" style="2" customWidth="1"/>
    <col min="17" max="17" width="2.140625" style="2" customWidth="1"/>
    <col min="18" max="18" width="2.28515625" style="2" customWidth="1"/>
    <col min="19" max="19" width="2.140625" style="2" customWidth="1"/>
    <col min="20" max="20" width="3.28515625" style="2" customWidth="1"/>
    <col min="21" max="23" width="1.85546875" style="2" customWidth="1"/>
    <col min="24" max="24" width="2.140625" style="2" customWidth="1"/>
    <col min="25" max="25" width="2.28515625" style="2" customWidth="1"/>
    <col min="26" max="26" width="2.140625" style="2" customWidth="1"/>
    <col min="27" max="27" width="3.28515625" style="2" customWidth="1"/>
    <col min="28" max="30" width="1.85546875" style="2" customWidth="1"/>
    <col min="31" max="31" width="2.7109375" style="2" customWidth="1"/>
    <col min="32" max="32" width="2.28515625" style="2" customWidth="1"/>
    <col min="33" max="33" width="2.140625" style="2" customWidth="1"/>
    <col min="34" max="34" width="3.140625" style="2" customWidth="1"/>
    <col min="35" max="37" width="1.85546875" style="2" customWidth="1"/>
    <col min="38" max="38" width="3" style="2" customWidth="1"/>
    <col min="39" max="39" width="2.42578125" style="2" customWidth="1"/>
    <col min="40" max="40" width="2.7109375" style="2" customWidth="1"/>
    <col min="41" max="41" width="3.42578125" style="2" customWidth="1"/>
    <col min="42" max="44" width="1.85546875" style="2" customWidth="1"/>
    <col min="45" max="45" width="2.7109375" style="2" customWidth="1"/>
    <col min="46" max="46" width="3" style="2" customWidth="1"/>
    <col min="47" max="47" width="3.28515625" style="2" customWidth="1"/>
    <col min="48" max="48" width="3.42578125" style="2" customWidth="1"/>
    <col min="49" max="51" width="1.85546875" style="2" customWidth="1"/>
    <col min="52" max="52" width="2.5703125" style="2" customWidth="1"/>
    <col min="53" max="53" width="3" style="2" customWidth="1"/>
    <col min="54" max="54" width="3.42578125" style="2" customWidth="1"/>
    <col min="55" max="55" width="2" style="2" customWidth="1"/>
    <col min="56" max="58" width="1.85546875" style="2" customWidth="1"/>
    <col min="59" max="59" width="2.140625" style="2" customWidth="1"/>
    <col min="60" max="60" width="2.28515625" style="2" customWidth="1"/>
    <col min="61" max="61" width="2.140625" style="2" customWidth="1"/>
    <col min="62" max="62" width="3.42578125" style="2" customWidth="1"/>
    <col min="63" max="65" width="1.85546875" style="2" customWidth="1"/>
    <col min="66" max="66" width="2.85546875" style="2" customWidth="1"/>
    <col min="67" max="67" width="2.7109375" style="2" customWidth="1"/>
    <col min="68" max="68" width="3.140625" style="2" customWidth="1"/>
    <col min="69" max="69" width="3.42578125" style="2" customWidth="1"/>
    <col min="70" max="72" width="1.85546875" style="2" customWidth="1"/>
    <col min="73" max="73" width="2.7109375" style="2" customWidth="1"/>
    <col min="74" max="74" width="2.85546875" style="2" customWidth="1"/>
    <col min="75" max="75" width="3" style="2" customWidth="1"/>
    <col min="76" max="76" width="3.7109375" style="2" customWidth="1"/>
    <col min="77" max="79" width="1.85546875" style="2" customWidth="1"/>
    <col min="80" max="80" width="2.7109375" style="2" customWidth="1"/>
    <col min="81" max="81" width="3.140625" style="2" customWidth="1"/>
    <col min="82" max="82" width="2.85546875" style="2" customWidth="1"/>
    <col min="83" max="83" width="3.5703125" style="2" customWidth="1"/>
    <col min="84" max="86" width="1.85546875" style="2" customWidth="1"/>
    <col min="87" max="87" width="2.85546875" style="2" customWidth="1"/>
    <col min="88" max="88" width="3" style="2" customWidth="1"/>
    <col min="89" max="89" width="2.5703125" style="2" customWidth="1"/>
    <col min="90" max="90" width="3.7109375" style="2" customWidth="1"/>
    <col min="91" max="93" width="1.85546875" style="2" customWidth="1"/>
    <col min="94" max="94" width="3.140625" style="2" customWidth="1"/>
    <col min="95" max="95" width="2.7109375" style="2" customWidth="1"/>
    <col min="96" max="96" width="3.5703125" style="2" customWidth="1"/>
    <col min="97" max="97" width="4" style="2" customWidth="1"/>
    <col min="98" max="100" width="1.85546875" style="2" customWidth="1"/>
    <col min="101" max="101" width="2.85546875" style="2" customWidth="1"/>
    <col min="102" max="102" width="2.7109375" style="2" customWidth="1"/>
    <col min="103" max="103" width="3.7109375" style="2" customWidth="1"/>
    <col min="104" max="104" width="2" style="2" customWidth="1"/>
    <col min="105" max="107" width="1.85546875" style="2" customWidth="1"/>
    <col min="108" max="108" width="2.140625" style="2" customWidth="1"/>
    <col min="109" max="109" width="2.28515625" style="2" customWidth="1"/>
    <col min="110" max="110" width="2.140625" style="2" customWidth="1"/>
    <col min="111" max="111" width="3.5703125" style="2" customWidth="1"/>
    <col min="112" max="114" width="1.85546875" style="2" customWidth="1"/>
    <col min="115" max="115" width="3.5703125" style="2" customWidth="1"/>
    <col min="116" max="116" width="2.85546875" style="2" customWidth="1"/>
    <col min="117" max="117" width="3.85546875" style="2" customWidth="1"/>
    <col min="118" max="118" width="4.5703125" style="2" customWidth="1"/>
    <col min="119" max="121" width="1.85546875" style="2" customWidth="1"/>
    <col min="122" max="122" width="3.5703125" style="2" customWidth="1"/>
    <col min="123" max="123" width="2.85546875" style="2" customWidth="1"/>
    <col min="124" max="124" width="3.42578125" style="2" customWidth="1"/>
    <col min="125" max="125" width="3.5703125" style="2" customWidth="1"/>
    <col min="126" max="128" width="1.85546875" style="2" customWidth="1"/>
    <col min="129" max="129" width="4" style="2" customWidth="1"/>
    <col min="130" max="130" width="2.85546875" style="2" customWidth="1"/>
    <col min="131" max="131" width="3.28515625" style="2" customWidth="1"/>
    <col min="132" max="132" width="3.42578125" style="2" customWidth="1"/>
    <col min="133" max="135" width="1.85546875" style="2" customWidth="1"/>
    <col min="136" max="136" width="3.7109375" style="2" customWidth="1"/>
    <col min="137" max="137" width="2.85546875" style="2" customWidth="1"/>
    <col min="138" max="138" width="3.7109375" style="2" customWidth="1"/>
    <col min="139" max="139" width="4.140625" style="2" customWidth="1"/>
    <col min="140" max="140" width="1.85546875" style="2" customWidth="1"/>
    <col min="141" max="141" width="2.7109375" style="2" customWidth="1"/>
    <col min="142" max="142" width="2.85546875" style="2" customWidth="1"/>
    <col min="143" max="143" width="3.42578125" style="2" customWidth="1"/>
    <col min="144" max="144" width="2.7109375" style="2" customWidth="1"/>
    <col min="145" max="145" width="4" style="2" customWidth="1"/>
    <col min="146" max="146" width="3.5703125" style="2" customWidth="1"/>
    <col min="147" max="149" width="2.5703125" style="2" customWidth="1"/>
    <col min="150" max="150" width="3.42578125" style="2" customWidth="1"/>
    <col min="151" max="151" width="2.7109375" style="2" customWidth="1"/>
    <col min="152" max="152" width="4.140625" style="2" customWidth="1"/>
    <col min="153" max="153" width="2" style="2" customWidth="1"/>
    <col min="154" max="156" width="1.85546875" style="2" customWidth="1"/>
    <col min="157" max="157" width="2.140625" style="2" customWidth="1"/>
    <col min="158" max="158" width="2.28515625" style="2" customWidth="1"/>
    <col min="159" max="159" width="2.140625" style="2" customWidth="1"/>
    <col min="160" max="160" width="3.5703125" style="2" customWidth="1"/>
    <col min="161" max="161" width="1.85546875" style="2" customWidth="1"/>
    <col min="162" max="163" width="2.7109375" style="2" customWidth="1"/>
    <col min="164" max="164" width="3.42578125" style="2" customWidth="1"/>
    <col min="165" max="166" width="3.5703125" style="2" customWidth="1"/>
    <col min="167" max="167" width="4.28515625" style="2" customWidth="1"/>
    <col min="168" max="168" width="1.85546875" style="2" customWidth="1"/>
    <col min="169" max="169" width="2.42578125" style="2" customWidth="1"/>
    <col min="170" max="170" width="3.42578125" style="2" customWidth="1"/>
    <col min="171" max="171" width="3.28515625" style="2" customWidth="1"/>
    <col min="172" max="172" width="3.7109375" style="2" customWidth="1"/>
    <col min="173" max="173" width="3.28515625" style="2" customWidth="1"/>
    <col min="174" max="174" width="4.140625" style="2" customWidth="1"/>
    <col min="175" max="175" width="2.140625" style="2" customWidth="1"/>
    <col min="176" max="176" width="2.5703125" style="2" customWidth="1"/>
    <col min="177" max="177" width="2.7109375" style="2" customWidth="1"/>
    <col min="178" max="178" width="3.28515625" style="2" customWidth="1"/>
    <col min="179" max="179" width="3.42578125" style="2" customWidth="1"/>
    <col min="180" max="180" width="3.28515625" style="2" customWidth="1"/>
    <col min="181" max="181" width="4.5703125" style="2" customWidth="1"/>
    <col min="182" max="182" width="1.85546875" style="2" customWidth="1"/>
    <col min="183" max="183" width="3" style="2" customWidth="1"/>
    <col min="184" max="184" width="2.7109375" style="2" customWidth="1"/>
    <col min="185" max="185" width="3.7109375" style="2" customWidth="1"/>
    <col min="186" max="186" width="3.85546875" style="2" customWidth="1"/>
    <col min="187" max="187" width="4.140625" style="2" customWidth="1"/>
    <col min="188" max="188" width="6.140625" style="109" hidden="1" customWidth="1"/>
    <col min="189" max="192" width="2" style="2" hidden="1" customWidth="1"/>
    <col min="193" max="193" width="2.5703125" style="2" hidden="1" customWidth="1"/>
    <col min="194" max="194" width="4.5703125" style="2" hidden="1" customWidth="1"/>
    <col min="195" max="196" width="0.140625" style="2" customWidth="1"/>
    <col min="197" max="16384" width="9.140625" style="2"/>
  </cols>
  <sheetData>
    <row r="1" spans="1:196" ht="12.75" x14ac:dyDescent="0.2">
      <c r="A1" s="63" t="s">
        <v>9</v>
      </c>
      <c r="B1" s="1"/>
      <c r="C1" s="1"/>
      <c r="D1" s="1"/>
      <c r="E1" s="1"/>
      <c r="F1" s="1"/>
      <c r="G1" s="1"/>
      <c r="H1" s="1"/>
      <c r="I1" s="1"/>
      <c r="J1" s="1"/>
      <c r="K1" s="142"/>
      <c r="L1" s="142"/>
    </row>
    <row r="2" spans="1:196" ht="12.75" x14ac:dyDescent="0.2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88"/>
      <c r="L2" s="88"/>
    </row>
    <row r="3" spans="1:196" ht="7.5" customHeight="1" x14ac:dyDescent="0.2">
      <c r="A3" s="67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6" ht="12.75" x14ac:dyDescent="0.2">
      <c r="A4" s="94" t="s">
        <v>73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96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96" ht="12.75" x14ac:dyDescent="0.2">
      <c r="A6" s="163" t="s">
        <v>0</v>
      </c>
      <c r="B6" s="165" t="s">
        <v>67</v>
      </c>
      <c r="C6" s="167" t="s">
        <v>40</v>
      </c>
      <c r="D6" s="169" t="s">
        <v>11</v>
      </c>
      <c r="E6" s="160" t="s">
        <v>5</v>
      </c>
      <c r="F6" s="161"/>
      <c r="G6" s="161"/>
      <c r="H6" s="161"/>
      <c r="I6" s="161"/>
      <c r="J6" s="161"/>
      <c r="K6" s="161"/>
      <c r="L6" s="162"/>
      <c r="M6" s="136" t="s">
        <v>87</v>
      </c>
      <c r="N6" s="137"/>
      <c r="O6" s="137"/>
      <c r="P6" s="137"/>
      <c r="Q6" s="137"/>
      <c r="R6" s="137"/>
      <c r="S6" s="138"/>
      <c r="T6" s="136" t="s">
        <v>88</v>
      </c>
      <c r="U6" s="137"/>
      <c r="V6" s="137"/>
      <c r="W6" s="137"/>
      <c r="X6" s="137"/>
      <c r="Y6" s="137"/>
      <c r="Z6" s="138"/>
      <c r="AA6" s="136" t="s">
        <v>89</v>
      </c>
      <c r="AB6" s="137"/>
      <c r="AC6" s="137"/>
      <c r="AD6" s="137"/>
      <c r="AE6" s="137"/>
      <c r="AF6" s="137"/>
      <c r="AG6" s="138"/>
      <c r="AH6" s="136" t="s">
        <v>90</v>
      </c>
      <c r="AI6" s="137"/>
      <c r="AJ6" s="137"/>
      <c r="AK6" s="137"/>
      <c r="AL6" s="137"/>
      <c r="AM6" s="137"/>
      <c r="AN6" s="138"/>
      <c r="AO6" s="136" t="s">
        <v>91</v>
      </c>
      <c r="AP6" s="137"/>
      <c r="AQ6" s="137"/>
      <c r="AR6" s="137"/>
      <c r="AS6" s="137"/>
      <c r="AT6" s="137"/>
      <c r="AU6" s="138"/>
      <c r="AV6" s="136" t="s">
        <v>92</v>
      </c>
      <c r="AW6" s="137"/>
      <c r="AX6" s="137"/>
      <c r="AY6" s="137"/>
      <c r="AZ6" s="137"/>
      <c r="BA6" s="137"/>
      <c r="BB6" s="138"/>
      <c r="BC6" s="136">
        <v>44024</v>
      </c>
      <c r="BD6" s="137"/>
      <c r="BE6" s="137"/>
      <c r="BF6" s="137"/>
      <c r="BG6" s="137"/>
      <c r="BH6" s="137"/>
      <c r="BI6" s="138"/>
      <c r="BJ6" s="136" t="s">
        <v>93</v>
      </c>
      <c r="BK6" s="137"/>
      <c r="BL6" s="137"/>
      <c r="BM6" s="137"/>
      <c r="BN6" s="137"/>
      <c r="BO6" s="137"/>
      <c r="BP6" s="138"/>
      <c r="BQ6" s="136" t="s">
        <v>94</v>
      </c>
      <c r="BR6" s="137"/>
      <c r="BS6" s="137"/>
      <c r="BT6" s="137"/>
      <c r="BU6" s="137"/>
      <c r="BV6" s="137"/>
      <c r="BW6" s="138"/>
      <c r="BX6" s="136" t="s">
        <v>95</v>
      </c>
      <c r="BY6" s="137"/>
      <c r="BZ6" s="137"/>
      <c r="CA6" s="137"/>
      <c r="CB6" s="137"/>
      <c r="CC6" s="137"/>
      <c r="CD6" s="138"/>
      <c r="CE6" s="136" t="s">
        <v>74</v>
      </c>
      <c r="CF6" s="137"/>
      <c r="CG6" s="137"/>
      <c r="CH6" s="137"/>
      <c r="CI6" s="137"/>
      <c r="CJ6" s="137"/>
      <c r="CK6" s="138"/>
      <c r="CL6" s="136" t="s">
        <v>75</v>
      </c>
      <c r="CM6" s="137"/>
      <c r="CN6" s="137"/>
      <c r="CO6" s="137"/>
      <c r="CP6" s="137"/>
      <c r="CQ6" s="137"/>
      <c r="CR6" s="138"/>
      <c r="CS6" s="136" t="s">
        <v>76</v>
      </c>
      <c r="CT6" s="137"/>
      <c r="CU6" s="137"/>
      <c r="CV6" s="137"/>
      <c r="CW6" s="137"/>
      <c r="CX6" s="137"/>
      <c r="CY6" s="138"/>
      <c r="CZ6" s="136">
        <v>44031</v>
      </c>
      <c r="DA6" s="137"/>
      <c r="DB6" s="137"/>
      <c r="DC6" s="137"/>
      <c r="DD6" s="137"/>
      <c r="DE6" s="137"/>
      <c r="DF6" s="138"/>
      <c r="DG6" s="136" t="s">
        <v>77</v>
      </c>
      <c r="DH6" s="137"/>
      <c r="DI6" s="137"/>
      <c r="DJ6" s="137"/>
      <c r="DK6" s="137"/>
      <c r="DL6" s="137"/>
      <c r="DM6" s="138"/>
      <c r="DN6" s="136" t="s">
        <v>78</v>
      </c>
      <c r="DO6" s="137"/>
      <c r="DP6" s="137"/>
      <c r="DQ6" s="137"/>
      <c r="DR6" s="137"/>
      <c r="DS6" s="137"/>
      <c r="DT6" s="138"/>
      <c r="DU6" s="136" t="s">
        <v>79</v>
      </c>
      <c r="DV6" s="137"/>
      <c r="DW6" s="137"/>
      <c r="DX6" s="137"/>
      <c r="DY6" s="137"/>
      <c r="DZ6" s="137"/>
      <c r="EA6" s="138"/>
      <c r="EB6" s="136" t="s">
        <v>80</v>
      </c>
      <c r="EC6" s="137"/>
      <c r="ED6" s="137"/>
      <c r="EE6" s="137"/>
      <c r="EF6" s="137"/>
      <c r="EG6" s="137"/>
      <c r="EH6" s="138"/>
      <c r="EI6" s="136" t="s">
        <v>81</v>
      </c>
      <c r="EJ6" s="137"/>
      <c r="EK6" s="137"/>
      <c r="EL6" s="137"/>
      <c r="EM6" s="137"/>
      <c r="EN6" s="137"/>
      <c r="EO6" s="138"/>
      <c r="EP6" s="136" t="s">
        <v>82</v>
      </c>
      <c r="EQ6" s="137"/>
      <c r="ER6" s="137"/>
      <c r="ES6" s="137"/>
      <c r="ET6" s="137"/>
      <c r="EU6" s="137"/>
      <c r="EV6" s="138"/>
      <c r="EW6" s="136">
        <v>44038</v>
      </c>
      <c r="EX6" s="137"/>
      <c r="EY6" s="137"/>
      <c r="EZ6" s="137"/>
      <c r="FA6" s="137"/>
      <c r="FB6" s="137"/>
      <c r="FC6" s="138"/>
      <c r="FD6" s="136" t="s">
        <v>83</v>
      </c>
      <c r="FE6" s="137"/>
      <c r="FF6" s="137"/>
      <c r="FG6" s="137"/>
      <c r="FH6" s="137"/>
      <c r="FI6" s="137"/>
      <c r="FJ6" s="138"/>
      <c r="FK6" s="136" t="s">
        <v>84</v>
      </c>
      <c r="FL6" s="137"/>
      <c r="FM6" s="137"/>
      <c r="FN6" s="137"/>
      <c r="FO6" s="137"/>
      <c r="FP6" s="137"/>
      <c r="FQ6" s="138"/>
      <c r="FR6" s="136" t="s">
        <v>85</v>
      </c>
      <c r="FS6" s="137"/>
      <c r="FT6" s="137"/>
      <c r="FU6" s="137"/>
      <c r="FV6" s="137"/>
      <c r="FW6" s="137"/>
      <c r="FX6" s="138"/>
      <c r="FY6" s="136" t="s">
        <v>86</v>
      </c>
      <c r="FZ6" s="137"/>
      <c r="GA6" s="137"/>
      <c r="GB6" s="137"/>
      <c r="GC6" s="137"/>
      <c r="GD6" s="137"/>
      <c r="GE6" s="138"/>
      <c r="GF6" s="139" t="s">
        <v>72</v>
      </c>
      <c r="GG6" s="136" t="s">
        <v>28</v>
      </c>
      <c r="GH6" s="137"/>
      <c r="GI6" s="137"/>
      <c r="GJ6" s="137"/>
      <c r="GK6" s="137"/>
      <c r="GL6" s="137"/>
      <c r="GM6" s="138"/>
      <c r="GN6" s="139" t="s">
        <v>72</v>
      </c>
    </row>
    <row r="7" spans="1:196" ht="12.75" x14ac:dyDescent="0.2">
      <c r="A7" s="164"/>
      <c r="B7" s="166"/>
      <c r="C7" s="168"/>
      <c r="D7" s="170"/>
      <c r="E7" s="6" t="s">
        <v>2</v>
      </c>
      <c r="F7" s="6" t="s">
        <v>7</v>
      </c>
      <c r="G7" s="6" t="s">
        <v>19</v>
      </c>
      <c r="H7" s="6" t="s">
        <v>29</v>
      </c>
      <c r="I7" s="6" t="s">
        <v>18</v>
      </c>
      <c r="J7" s="6" t="s">
        <v>10</v>
      </c>
      <c r="K7" s="6" t="s">
        <v>3</v>
      </c>
      <c r="L7" s="7" t="s">
        <v>4</v>
      </c>
      <c r="M7" s="80" t="s">
        <v>2</v>
      </c>
      <c r="N7" s="78" t="s">
        <v>7</v>
      </c>
      <c r="O7" s="78" t="s">
        <v>19</v>
      </c>
      <c r="P7" s="78" t="s">
        <v>29</v>
      </c>
      <c r="Q7" s="78" t="s">
        <v>18</v>
      </c>
      <c r="R7" s="78" t="s">
        <v>3</v>
      </c>
      <c r="S7" s="79" t="s">
        <v>8</v>
      </c>
      <c r="T7" s="80" t="s">
        <v>2</v>
      </c>
      <c r="U7" s="78" t="s">
        <v>7</v>
      </c>
      <c r="V7" s="78" t="s">
        <v>19</v>
      </c>
      <c r="W7" s="78" t="s">
        <v>29</v>
      </c>
      <c r="X7" s="78" t="s">
        <v>18</v>
      </c>
      <c r="Y7" s="78" t="s">
        <v>3</v>
      </c>
      <c r="Z7" s="79" t="s">
        <v>8</v>
      </c>
      <c r="AA7" s="80" t="s">
        <v>2</v>
      </c>
      <c r="AB7" s="78" t="s">
        <v>7</v>
      </c>
      <c r="AC7" s="78" t="s">
        <v>19</v>
      </c>
      <c r="AD7" s="78" t="s">
        <v>29</v>
      </c>
      <c r="AE7" s="78" t="s">
        <v>18</v>
      </c>
      <c r="AF7" s="78" t="s">
        <v>3</v>
      </c>
      <c r="AG7" s="79" t="s">
        <v>8</v>
      </c>
      <c r="AH7" s="80" t="s">
        <v>2</v>
      </c>
      <c r="AI7" s="78" t="s">
        <v>7</v>
      </c>
      <c r="AJ7" s="78" t="s">
        <v>19</v>
      </c>
      <c r="AK7" s="78" t="s">
        <v>29</v>
      </c>
      <c r="AL7" s="78" t="s">
        <v>18</v>
      </c>
      <c r="AM7" s="78" t="s">
        <v>3</v>
      </c>
      <c r="AN7" s="79" t="s">
        <v>8</v>
      </c>
      <c r="AO7" s="80" t="s">
        <v>2</v>
      </c>
      <c r="AP7" s="78" t="s">
        <v>7</v>
      </c>
      <c r="AQ7" s="78" t="s">
        <v>19</v>
      </c>
      <c r="AR7" s="78" t="s">
        <v>29</v>
      </c>
      <c r="AS7" s="78" t="s">
        <v>18</v>
      </c>
      <c r="AT7" s="78" t="s">
        <v>3</v>
      </c>
      <c r="AU7" s="79" t="s">
        <v>8</v>
      </c>
      <c r="AV7" s="80" t="s">
        <v>2</v>
      </c>
      <c r="AW7" s="78" t="s">
        <v>7</v>
      </c>
      <c r="AX7" s="78" t="s">
        <v>19</v>
      </c>
      <c r="AY7" s="78" t="s">
        <v>29</v>
      </c>
      <c r="AZ7" s="78" t="s">
        <v>18</v>
      </c>
      <c r="BA7" s="78" t="s">
        <v>3</v>
      </c>
      <c r="BB7" s="79" t="s">
        <v>8</v>
      </c>
      <c r="BC7" s="80" t="s">
        <v>2</v>
      </c>
      <c r="BD7" s="78" t="s">
        <v>7</v>
      </c>
      <c r="BE7" s="78" t="s">
        <v>19</v>
      </c>
      <c r="BF7" s="78" t="s">
        <v>29</v>
      </c>
      <c r="BG7" s="78" t="s">
        <v>18</v>
      </c>
      <c r="BH7" s="78" t="s">
        <v>3</v>
      </c>
      <c r="BI7" s="79" t="s">
        <v>8</v>
      </c>
      <c r="BJ7" s="80" t="s">
        <v>2</v>
      </c>
      <c r="BK7" s="78" t="s">
        <v>7</v>
      </c>
      <c r="BL7" s="78" t="s">
        <v>19</v>
      </c>
      <c r="BM7" s="78" t="s">
        <v>29</v>
      </c>
      <c r="BN7" s="78" t="s">
        <v>18</v>
      </c>
      <c r="BO7" s="78" t="s">
        <v>3</v>
      </c>
      <c r="BP7" s="79" t="s">
        <v>8</v>
      </c>
      <c r="BQ7" s="80" t="s">
        <v>2</v>
      </c>
      <c r="BR7" s="78" t="s">
        <v>7</v>
      </c>
      <c r="BS7" s="78" t="s">
        <v>19</v>
      </c>
      <c r="BT7" s="78" t="s">
        <v>29</v>
      </c>
      <c r="BU7" s="78" t="s">
        <v>18</v>
      </c>
      <c r="BV7" s="78" t="s">
        <v>3</v>
      </c>
      <c r="BW7" s="79" t="s">
        <v>8</v>
      </c>
      <c r="BX7" s="80" t="s">
        <v>2</v>
      </c>
      <c r="BY7" s="78" t="s">
        <v>7</v>
      </c>
      <c r="BZ7" s="78" t="s">
        <v>19</v>
      </c>
      <c r="CA7" s="78" t="s">
        <v>29</v>
      </c>
      <c r="CB7" s="78" t="s">
        <v>18</v>
      </c>
      <c r="CC7" s="78" t="s">
        <v>3</v>
      </c>
      <c r="CD7" s="79" t="s">
        <v>8</v>
      </c>
      <c r="CE7" s="80" t="s">
        <v>2</v>
      </c>
      <c r="CF7" s="78" t="s">
        <v>7</v>
      </c>
      <c r="CG7" s="78" t="s">
        <v>19</v>
      </c>
      <c r="CH7" s="78" t="s">
        <v>29</v>
      </c>
      <c r="CI7" s="78" t="s">
        <v>18</v>
      </c>
      <c r="CJ7" s="78" t="s">
        <v>3</v>
      </c>
      <c r="CK7" s="79" t="s">
        <v>8</v>
      </c>
      <c r="CL7" s="80" t="s">
        <v>2</v>
      </c>
      <c r="CM7" s="78" t="s">
        <v>7</v>
      </c>
      <c r="CN7" s="78" t="s">
        <v>19</v>
      </c>
      <c r="CO7" s="78" t="s">
        <v>29</v>
      </c>
      <c r="CP7" s="78" t="s">
        <v>18</v>
      </c>
      <c r="CQ7" s="78" t="s">
        <v>3</v>
      </c>
      <c r="CR7" s="79" t="s">
        <v>8</v>
      </c>
      <c r="CS7" s="80" t="s">
        <v>2</v>
      </c>
      <c r="CT7" s="78" t="s">
        <v>7</v>
      </c>
      <c r="CU7" s="78" t="s">
        <v>19</v>
      </c>
      <c r="CV7" s="78" t="s">
        <v>29</v>
      </c>
      <c r="CW7" s="78" t="s">
        <v>18</v>
      </c>
      <c r="CX7" s="78" t="s">
        <v>3</v>
      </c>
      <c r="CY7" s="79" t="s">
        <v>8</v>
      </c>
      <c r="CZ7" s="80" t="s">
        <v>2</v>
      </c>
      <c r="DA7" s="78" t="s">
        <v>7</v>
      </c>
      <c r="DB7" s="78" t="s">
        <v>19</v>
      </c>
      <c r="DC7" s="78" t="s">
        <v>29</v>
      </c>
      <c r="DD7" s="78" t="s">
        <v>18</v>
      </c>
      <c r="DE7" s="78" t="s">
        <v>3</v>
      </c>
      <c r="DF7" s="79" t="s">
        <v>8</v>
      </c>
      <c r="DG7" s="80" t="s">
        <v>2</v>
      </c>
      <c r="DH7" s="78" t="s">
        <v>7</v>
      </c>
      <c r="DI7" s="78" t="s">
        <v>19</v>
      </c>
      <c r="DJ7" s="78" t="s">
        <v>29</v>
      </c>
      <c r="DK7" s="78" t="s">
        <v>18</v>
      </c>
      <c r="DL7" s="78" t="s">
        <v>3</v>
      </c>
      <c r="DM7" s="79" t="s">
        <v>8</v>
      </c>
      <c r="DN7" s="80" t="s">
        <v>2</v>
      </c>
      <c r="DO7" s="78" t="s">
        <v>7</v>
      </c>
      <c r="DP7" s="78" t="s">
        <v>19</v>
      </c>
      <c r="DQ7" s="78" t="s">
        <v>29</v>
      </c>
      <c r="DR7" s="78" t="s">
        <v>18</v>
      </c>
      <c r="DS7" s="78" t="s">
        <v>3</v>
      </c>
      <c r="DT7" s="79" t="s">
        <v>8</v>
      </c>
      <c r="DU7" s="80" t="s">
        <v>2</v>
      </c>
      <c r="DV7" s="78" t="s">
        <v>7</v>
      </c>
      <c r="DW7" s="78" t="s">
        <v>19</v>
      </c>
      <c r="DX7" s="78" t="s">
        <v>29</v>
      </c>
      <c r="DY7" s="78" t="s">
        <v>18</v>
      </c>
      <c r="DZ7" s="78" t="s">
        <v>3</v>
      </c>
      <c r="EA7" s="79" t="s">
        <v>8</v>
      </c>
      <c r="EB7" s="80" t="s">
        <v>2</v>
      </c>
      <c r="EC7" s="78" t="s">
        <v>7</v>
      </c>
      <c r="ED7" s="78" t="s">
        <v>19</v>
      </c>
      <c r="EE7" s="78" t="s">
        <v>29</v>
      </c>
      <c r="EF7" s="78" t="s">
        <v>18</v>
      </c>
      <c r="EG7" s="78" t="s">
        <v>3</v>
      </c>
      <c r="EH7" s="79" t="s">
        <v>8</v>
      </c>
      <c r="EI7" s="80" t="s">
        <v>2</v>
      </c>
      <c r="EJ7" s="78" t="s">
        <v>7</v>
      </c>
      <c r="EK7" s="78" t="s">
        <v>19</v>
      </c>
      <c r="EL7" s="78" t="s">
        <v>29</v>
      </c>
      <c r="EM7" s="78" t="s">
        <v>18</v>
      </c>
      <c r="EN7" s="78" t="s">
        <v>3</v>
      </c>
      <c r="EO7" s="79" t="s">
        <v>8</v>
      </c>
      <c r="EP7" s="80" t="s">
        <v>2</v>
      </c>
      <c r="EQ7" s="78" t="s">
        <v>7</v>
      </c>
      <c r="ER7" s="78" t="s">
        <v>19</v>
      </c>
      <c r="ES7" s="78" t="s">
        <v>29</v>
      </c>
      <c r="ET7" s="78" t="s">
        <v>18</v>
      </c>
      <c r="EU7" s="78" t="s">
        <v>3</v>
      </c>
      <c r="EV7" s="79" t="s">
        <v>8</v>
      </c>
      <c r="EW7" s="80" t="s">
        <v>2</v>
      </c>
      <c r="EX7" s="78" t="s">
        <v>7</v>
      </c>
      <c r="EY7" s="78" t="s">
        <v>19</v>
      </c>
      <c r="EZ7" s="78" t="s">
        <v>29</v>
      </c>
      <c r="FA7" s="78" t="s">
        <v>18</v>
      </c>
      <c r="FB7" s="78" t="s">
        <v>3</v>
      </c>
      <c r="FC7" s="79" t="s">
        <v>8</v>
      </c>
      <c r="FD7" s="80" t="s">
        <v>2</v>
      </c>
      <c r="FE7" s="78" t="s">
        <v>7</v>
      </c>
      <c r="FF7" s="78" t="s">
        <v>19</v>
      </c>
      <c r="FG7" s="78" t="s">
        <v>29</v>
      </c>
      <c r="FH7" s="78" t="s">
        <v>18</v>
      </c>
      <c r="FI7" s="78" t="s">
        <v>3</v>
      </c>
      <c r="FJ7" s="79" t="s">
        <v>8</v>
      </c>
      <c r="FK7" s="80" t="s">
        <v>2</v>
      </c>
      <c r="FL7" s="78" t="s">
        <v>7</v>
      </c>
      <c r="FM7" s="78" t="s">
        <v>19</v>
      </c>
      <c r="FN7" s="78" t="s">
        <v>29</v>
      </c>
      <c r="FO7" s="78" t="s">
        <v>18</v>
      </c>
      <c r="FP7" s="78" t="s">
        <v>3</v>
      </c>
      <c r="FQ7" s="79" t="s">
        <v>8</v>
      </c>
      <c r="FR7" s="80" t="s">
        <v>2</v>
      </c>
      <c r="FS7" s="78" t="s">
        <v>7</v>
      </c>
      <c r="FT7" s="78" t="s">
        <v>19</v>
      </c>
      <c r="FU7" s="78" t="s">
        <v>29</v>
      </c>
      <c r="FV7" s="78" t="s">
        <v>18</v>
      </c>
      <c r="FW7" s="78" t="s">
        <v>3</v>
      </c>
      <c r="FX7" s="79" t="s">
        <v>8</v>
      </c>
      <c r="FY7" s="80" t="s">
        <v>2</v>
      </c>
      <c r="FZ7" s="78" t="s">
        <v>7</v>
      </c>
      <c r="GA7" s="78" t="s">
        <v>19</v>
      </c>
      <c r="GB7" s="78" t="s">
        <v>29</v>
      </c>
      <c r="GC7" s="78" t="s">
        <v>18</v>
      </c>
      <c r="GD7" s="78" t="s">
        <v>3</v>
      </c>
      <c r="GE7" s="79" t="s">
        <v>8</v>
      </c>
      <c r="GF7" s="140"/>
      <c r="GG7" s="80" t="s">
        <v>2</v>
      </c>
      <c r="GH7" s="78" t="s">
        <v>7</v>
      </c>
      <c r="GI7" s="78" t="s">
        <v>19</v>
      </c>
      <c r="GJ7" s="78" t="s">
        <v>29</v>
      </c>
      <c r="GK7" s="78" t="s">
        <v>18</v>
      </c>
      <c r="GL7" s="78" t="s">
        <v>3</v>
      </c>
      <c r="GM7" s="79" t="s">
        <v>8</v>
      </c>
      <c r="GN7" s="140"/>
    </row>
    <row r="8" spans="1:196" ht="12.75" x14ac:dyDescent="0.2">
      <c r="A8" s="8">
        <v>1</v>
      </c>
      <c r="B8" s="148" t="s">
        <v>30</v>
      </c>
      <c r="C8" s="9" t="s">
        <v>44</v>
      </c>
      <c r="D8" s="9">
        <v>60</v>
      </c>
      <c r="E8" s="10">
        <v>14</v>
      </c>
      <c r="F8" s="10">
        <v>0</v>
      </c>
      <c r="G8" s="10">
        <v>2</v>
      </c>
      <c r="H8" s="10">
        <v>0</v>
      </c>
      <c r="I8" s="10">
        <v>2</v>
      </c>
      <c r="J8" s="10">
        <v>2</v>
      </c>
      <c r="K8" s="10">
        <f>D8-E8-F8-G8-H8-I8</f>
        <v>42</v>
      </c>
      <c r="L8" s="11" t="s">
        <v>1</v>
      </c>
      <c r="M8" s="101">
        <v>1</v>
      </c>
      <c r="N8" s="102" t="s">
        <v>1</v>
      </c>
      <c r="O8" s="102">
        <v>0</v>
      </c>
      <c r="P8" s="102" t="s">
        <v>1</v>
      </c>
      <c r="Q8" s="102">
        <v>0</v>
      </c>
      <c r="R8" s="102">
        <v>0</v>
      </c>
      <c r="S8" s="95" t="s">
        <v>1</v>
      </c>
      <c r="T8" s="101">
        <v>1</v>
      </c>
      <c r="U8" s="102" t="s">
        <v>1</v>
      </c>
      <c r="V8" s="102">
        <v>0</v>
      </c>
      <c r="W8" s="102" t="s">
        <v>1</v>
      </c>
      <c r="X8" s="102">
        <v>0</v>
      </c>
      <c r="Y8" s="102">
        <v>0</v>
      </c>
      <c r="Z8" s="95" t="s">
        <v>1</v>
      </c>
      <c r="AA8" s="101">
        <v>1</v>
      </c>
      <c r="AB8" s="102" t="s">
        <v>1</v>
      </c>
      <c r="AC8" s="102">
        <v>0</v>
      </c>
      <c r="AD8" s="102" t="s">
        <v>1</v>
      </c>
      <c r="AE8" s="102">
        <v>0</v>
      </c>
      <c r="AF8" s="102">
        <v>0</v>
      </c>
      <c r="AG8" s="95" t="s">
        <v>1</v>
      </c>
      <c r="AH8" s="101">
        <v>5</v>
      </c>
      <c r="AI8" s="102" t="s">
        <v>1</v>
      </c>
      <c r="AJ8" s="102">
        <v>0</v>
      </c>
      <c r="AK8" s="102" t="s">
        <v>1</v>
      </c>
      <c r="AL8" s="102">
        <v>0</v>
      </c>
      <c r="AM8" s="102">
        <v>0</v>
      </c>
      <c r="AN8" s="95" t="s">
        <v>1</v>
      </c>
      <c r="AO8" s="101">
        <v>9</v>
      </c>
      <c r="AP8" s="102" t="s">
        <v>1</v>
      </c>
      <c r="AQ8" s="102">
        <v>0</v>
      </c>
      <c r="AR8" s="102" t="s">
        <v>1</v>
      </c>
      <c r="AS8" s="102">
        <v>3</v>
      </c>
      <c r="AT8" s="102">
        <v>0</v>
      </c>
      <c r="AU8" s="95" t="s">
        <v>1</v>
      </c>
      <c r="AV8" s="101">
        <v>14</v>
      </c>
      <c r="AW8" s="102" t="s">
        <v>1</v>
      </c>
      <c r="AX8" s="102">
        <v>0</v>
      </c>
      <c r="AY8" s="102" t="s">
        <v>1</v>
      </c>
      <c r="AZ8" s="102">
        <v>3</v>
      </c>
      <c r="BA8" s="102">
        <v>0</v>
      </c>
      <c r="BB8" s="95" t="s">
        <v>1</v>
      </c>
      <c r="BC8" s="101" t="s">
        <v>1</v>
      </c>
      <c r="BD8" s="102" t="s">
        <v>1</v>
      </c>
      <c r="BE8" s="102" t="s">
        <v>1</v>
      </c>
      <c r="BF8" s="102" t="s">
        <v>1</v>
      </c>
      <c r="BG8" s="102" t="s">
        <v>1</v>
      </c>
      <c r="BH8" s="102" t="s">
        <v>1</v>
      </c>
      <c r="BI8" s="95" t="s">
        <v>1</v>
      </c>
      <c r="BJ8" s="101">
        <v>19</v>
      </c>
      <c r="BK8" s="102" t="s">
        <v>1</v>
      </c>
      <c r="BL8" s="102">
        <v>0</v>
      </c>
      <c r="BM8" s="102" t="s">
        <v>1</v>
      </c>
      <c r="BN8" s="102">
        <v>3</v>
      </c>
      <c r="BO8" s="102">
        <v>0</v>
      </c>
      <c r="BP8" s="95" t="s">
        <v>1</v>
      </c>
      <c r="BQ8" s="101">
        <v>22</v>
      </c>
      <c r="BR8" s="102" t="s">
        <v>1</v>
      </c>
      <c r="BS8" s="102">
        <v>0</v>
      </c>
      <c r="BT8" s="102" t="s">
        <v>1</v>
      </c>
      <c r="BU8" s="102">
        <v>3</v>
      </c>
      <c r="BV8" s="102">
        <v>0</v>
      </c>
      <c r="BW8" s="95" t="s">
        <v>1</v>
      </c>
      <c r="BX8" s="101">
        <v>26</v>
      </c>
      <c r="BY8" s="102" t="s">
        <v>1</v>
      </c>
      <c r="BZ8" s="102">
        <v>0</v>
      </c>
      <c r="CA8" s="102" t="s">
        <v>1</v>
      </c>
      <c r="CB8" s="102">
        <v>3</v>
      </c>
      <c r="CC8" s="102">
        <v>0</v>
      </c>
      <c r="CD8" s="95" t="s">
        <v>1</v>
      </c>
      <c r="CE8" s="101">
        <v>28</v>
      </c>
      <c r="CF8" s="102" t="s">
        <v>1</v>
      </c>
      <c r="CG8" s="102">
        <v>1</v>
      </c>
      <c r="CH8" s="102" t="s">
        <v>1</v>
      </c>
      <c r="CI8" s="102">
        <v>4</v>
      </c>
      <c r="CJ8" s="102">
        <v>0</v>
      </c>
      <c r="CK8" s="95" t="s">
        <v>1</v>
      </c>
      <c r="CL8" s="101">
        <v>31</v>
      </c>
      <c r="CM8" s="102" t="s">
        <v>1</v>
      </c>
      <c r="CN8" s="102">
        <v>1</v>
      </c>
      <c r="CO8" s="102" t="s">
        <v>1</v>
      </c>
      <c r="CP8" s="102">
        <v>4</v>
      </c>
      <c r="CQ8" s="102">
        <v>0</v>
      </c>
      <c r="CR8" s="95" t="s">
        <v>1</v>
      </c>
      <c r="CS8" s="101">
        <v>33</v>
      </c>
      <c r="CT8" s="102" t="s">
        <v>1</v>
      </c>
      <c r="CU8" s="102">
        <v>1</v>
      </c>
      <c r="CV8" s="102" t="s">
        <v>1</v>
      </c>
      <c r="CW8" s="102">
        <v>4</v>
      </c>
      <c r="CX8" s="102">
        <v>0</v>
      </c>
      <c r="CY8" s="95" t="s">
        <v>1</v>
      </c>
      <c r="CZ8" s="101" t="s">
        <v>1</v>
      </c>
      <c r="DA8" s="102" t="s">
        <v>1</v>
      </c>
      <c r="DB8" s="102" t="s">
        <v>1</v>
      </c>
      <c r="DC8" s="102" t="s">
        <v>1</v>
      </c>
      <c r="DD8" s="102" t="s">
        <v>1</v>
      </c>
      <c r="DE8" s="102" t="s">
        <v>1</v>
      </c>
      <c r="DF8" s="95" t="s">
        <v>1</v>
      </c>
      <c r="DG8" s="101">
        <v>36</v>
      </c>
      <c r="DH8" s="102" t="s">
        <v>1</v>
      </c>
      <c r="DI8" s="102">
        <v>1</v>
      </c>
      <c r="DJ8" s="102" t="s">
        <v>1</v>
      </c>
      <c r="DK8" s="102">
        <v>5</v>
      </c>
      <c r="DL8" s="102">
        <v>1</v>
      </c>
      <c r="DM8" s="95" t="s">
        <v>1</v>
      </c>
      <c r="DN8" s="101">
        <v>37</v>
      </c>
      <c r="DO8" s="102" t="s">
        <v>1</v>
      </c>
      <c r="DP8" s="102">
        <v>1</v>
      </c>
      <c r="DQ8" s="102" t="s">
        <v>1</v>
      </c>
      <c r="DR8" s="102">
        <v>5</v>
      </c>
      <c r="DS8" s="102">
        <v>1</v>
      </c>
      <c r="DT8" s="95" t="s">
        <v>1</v>
      </c>
      <c r="DU8" s="101">
        <v>38</v>
      </c>
      <c r="DV8" s="102" t="s">
        <v>1</v>
      </c>
      <c r="DW8" s="102">
        <v>1</v>
      </c>
      <c r="DX8" s="102" t="s">
        <v>1</v>
      </c>
      <c r="DY8" s="102">
        <f>5+2</f>
        <v>7</v>
      </c>
      <c r="DZ8" s="102">
        <v>2</v>
      </c>
      <c r="EA8" s="95" t="s">
        <v>1</v>
      </c>
      <c r="EB8" s="101">
        <v>39</v>
      </c>
      <c r="EC8" s="102" t="s">
        <v>1</v>
      </c>
      <c r="ED8" s="102">
        <v>1</v>
      </c>
      <c r="EE8" s="102" t="s">
        <v>1</v>
      </c>
      <c r="EF8" s="102">
        <f>5+2</f>
        <v>7</v>
      </c>
      <c r="EG8" s="102">
        <v>2</v>
      </c>
      <c r="EH8" s="95" t="s">
        <v>1</v>
      </c>
      <c r="EI8" s="101">
        <v>40</v>
      </c>
      <c r="EJ8" s="102" t="s">
        <v>1</v>
      </c>
      <c r="EK8" s="102">
        <v>1</v>
      </c>
      <c r="EL8" s="102" t="s">
        <v>1</v>
      </c>
      <c r="EM8" s="102">
        <f>5+2</f>
        <v>7</v>
      </c>
      <c r="EN8" s="102">
        <v>2</v>
      </c>
      <c r="EO8" s="95" t="s">
        <v>1</v>
      </c>
      <c r="EP8" s="101">
        <v>40</v>
      </c>
      <c r="EQ8" s="102" t="s">
        <v>1</v>
      </c>
      <c r="ER8" s="102">
        <v>1</v>
      </c>
      <c r="ES8" s="102" t="s">
        <v>1</v>
      </c>
      <c r="ET8" s="102">
        <f>5+2</f>
        <v>7</v>
      </c>
      <c r="EU8" s="102">
        <v>2</v>
      </c>
      <c r="EV8" s="95" t="s">
        <v>1</v>
      </c>
      <c r="EW8" s="101" t="s">
        <v>1</v>
      </c>
      <c r="EX8" s="102" t="s">
        <v>1</v>
      </c>
      <c r="EY8" s="102" t="s">
        <v>1</v>
      </c>
      <c r="EZ8" s="102" t="s">
        <v>1</v>
      </c>
      <c r="FA8" s="102" t="s">
        <v>1</v>
      </c>
      <c r="FB8" s="102" t="s">
        <v>1</v>
      </c>
      <c r="FC8" s="95" t="s">
        <v>1</v>
      </c>
      <c r="FD8" s="101">
        <v>45</v>
      </c>
      <c r="FE8" s="102" t="s">
        <v>1</v>
      </c>
      <c r="FF8" s="102">
        <v>1</v>
      </c>
      <c r="FG8" s="102" t="s">
        <v>1</v>
      </c>
      <c r="FH8" s="102">
        <v>7</v>
      </c>
      <c r="FI8" s="102">
        <v>2</v>
      </c>
      <c r="FJ8" s="95" t="s">
        <v>1</v>
      </c>
      <c r="FK8" s="101">
        <v>58</v>
      </c>
      <c r="FL8" s="102" t="s">
        <v>1</v>
      </c>
      <c r="FM8" s="102">
        <v>1</v>
      </c>
      <c r="FN8" s="102" t="s">
        <v>1</v>
      </c>
      <c r="FO8" s="102">
        <v>7</v>
      </c>
      <c r="FP8" s="102">
        <v>2</v>
      </c>
      <c r="FQ8" s="95" t="s">
        <v>1</v>
      </c>
      <c r="FR8" s="101">
        <v>67</v>
      </c>
      <c r="FS8" s="102" t="s">
        <v>1</v>
      </c>
      <c r="FT8" s="102">
        <v>1</v>
      </c>
      <c r="FU8" s="102" t="s">
        <v>1</v>
      </c>
      <c r="FV8" s="102">
        <v>7</v>
      </c>
      <c r="FW8" s="102">
        <v>3</v>
      </c>
      <c r="FX8" s="95" t="s">
        <v>1</v>
      </c>
      <c r="FY8" s="101">
        <v>73</v>
      </c>
      <c r="FZ8" s="102" t="s">
        <v>1</v>
      </c>
      <c r="GA8" s="102">
        <v>1</v>
      </c>
      <c r="GB8" s="102" t="s">
        <v>1</v>
      </c>
      <c r="GC8" s="102">
        <f>7+1</f>
        <v>8</v>
      </c>
      <c r="GD8" s="102">
        <v>4</v>
      </c>
      <c r="GE8" s="95" t="s">
        <v>1</v>
      </c>
      <c r="GF8" s="111">
        <f>SUM(FY8:GE8)</f>
        <v>86</v>
      </c>
      <c r="GG8" s="101"/>
      <c r="GH8" s="102"/>
      <c r="GI8" s="102"/>
      <c r="GJ8" s="102"/>
      <c r="GK8" s="102"/>
      <c r="GL8" s="102"/>
      <c r="GM8" s="95"/>
      <c r="GN8" s="111">
        <f>SUM(GG8:GM8)</f>
        <v>0</v>
      </c>
    </row>
    <row r="9" spans="1:196" ht="12.75" x14ac:dyDescent="0.2">
      <c r="A9" s="12">
        <v>2</v>
      </c>
      <c r="B9" s="149"/>
      <c r="C9" s="13" t="s">
        <v>45</v>
      </c>
      <c r="D9" s="13">
        <v>100</v>
      </c>
      <c r="E9" s="134">
        <v>33</v>
      </c>
      <c r="F9" s="134">
        <v>1</v>
      </c>
      <c r="G9" s="134">
        <v>1</v>
      </c>
      <c r="H9" s="134">
        <v>0</v>
      </c>
      <c r="I9" s="134">
        <v>2</v>
      </c>
      <c r="J9" s="134">
        <v>2</v>
      </c>
      <c r="K9" s="134">
        <f>D9+D10-E9-F9-G9-H9-I9</f>
        <v>113</v>
      </c>
      <c r="L9" s="143" t="s">
        <v>1</v>
      </c>
      <c r="M9" s="125">
        <v>1</v>
      </c>
      <c r="N9" s="119">
        <v>0</v>
      </c>
      <c r="O9" s="119">
        <v>0</v>
      </c>
      <c r="P9" s="119" t="s">
        <v>1</v>
      </c>
      <c r="Q9" s="119">
        <v>0</v>
      </c>
      <c r="R9" s="119">
        <v>0</v>
      </c>
      <c r="S9" s="122" t="s">
        <v>1</v>
      </c>
      <c r="T9" s="125">
        <v>1</v>
      </c>
      <c r="U9" s="119">
        <v>0</v>
      </c>
      <c r="V9" s="119">
        <v>0</v>
      </c>
      <c r="W9" s="119" t="s">
        <v>1</v>
      </c>
      <c r="X9" s="119">
        <v>0</v>
      </c>
      <c r="Y9" s="119">
        <v>0</v>
      </c>
      <c r="Z9" s="122" t="s">
        <v>1</v>
      </c>
      <c r="AA9" s="125">
        <v>4</v>
      </c>
      <c r="AB9" s="119">
        <v>0</v>
      </c>
      <c r="AC9" s="119">
        <v>0</v>
      </c>
      <c r="AD9" s="119" t="s">
        <v>1</v>
      </c>
      <c r="AE9" s="119">
        <v>0</v>
      </c>
      <c r="AF9" s="119">
        <v>0</v>
      </c>
      <c r="AG9" s="122" t="s">
        <v>1</v>
      </c>
      <c r="AH9" s="125">
        <v>6</v>
      </c>
      <c r="AI9" s="119">
        <v>0</v>
      </c>
      <c r="AJ9" s="119">
        <v>0</v>
      </c>
      <c r="AK9" s="119" t="s">
        <v>1</v>
      </c>
      <c r="AL9" s="119">
        <v>0</v>
      </c>
      <c r="AM9" s="119">
        <v>0</v>
      </c>
      <c r="AN9" s="122" t="s">
        <v>1</v>
      </c>
      <c r="AO9" s="125">
        <v>6</v>
      </c>
      <c r="AP9" s="119">
        <v>0</v>
      </c>
      <c r="AQ9" s="119">
        <v>0</v>
      </c>
      <c r="AR9" s="119" t="s">
        <v>1</v>
      </c>
      <c r="AS9" s="119">
        <v>0</v>
      </c>
      <c r="AT9" s="119">
        <v>0</v>
      </c>
      <c r="AU9" s="122" t="s">
        <v>1</v>
      </c>
      <c r="AV9" s="125">
        <v>7</v>
      </c>
      <c r="AW9" s="119">
        <v>0</v>
      </c>
      <c r="AX9" s="119">
        <v>0</v>
      </c>
      <c r="AY9" s="119" t="s">
        <v>1</v>
      </c>
      <c r="AZ9" s="119">
        <v>0</v>
      </c>
      <c r="BA9" s="119">
        <v>0</v>
      </c>
      <c r="BB9" s="122" t="s">
        <v>1</v>
      </c>
      <c r="BC9" s="125" t="s">
        <v>1</v>
      </c>
      <c r="BD9" s="119" t="s">
        <v>1</v>
      </c>
      <c r="BE9" s="119" t="s">
        <v>1</v>
      </c>
      <c r="BF9" s="119" t="s">
        <v>1</v>
      </c>
      <c r="BG9" s="119" t="s">
        <v>1</v>
      </c>
      <c r="BH9" s="119" t="s">
        <v>1</v>
      </c>
      <c r="BI9" s="122" t="s">
        <v>1</v>
      </c>
      <c r="BJ9" s="125">
        <v>9</v>
      </c>
      <c r="BK9" s="119">
        <v>0</v>
      </c>
      <c r="BL9" s="119">
        <v>0</v>
      </c>
      <c r="BM9" s="119" t="s">
        <v>1</v>
      </c>
      <c r="BN9" s="119">
        <v>0</v>
      </c>
      <c r="BO9" s="119">
        <v>0</v>
      </c>
      <c r="BP9" s="122" t="s">
        <v>1</v>
      </c>
      <c r="BQ9" s="125">
        <v>9</v>
      </c>
      <c r="BR9" s="119">
        <v>0</v>
      </c>
      <c r="BS9" s="119">
        <v>0</v>
      </c>
      <c r="BT9" s="119" t="s">
        <v>1</v>
      </c>
      <c r="BU9" s="119">
        <v>0</v>
      </c>
      <c r="BV9" s="119">
        <v>0</v>
      </c>
      <c r="BW9" s="122" t="s">
        <v>1</v>
      </c>
      <c r="BX9" s="125">
        <v>10</v>
      </c>
      <c r="BY9" s="119">
        <v>0</v>
      </c>
      <c r="BZ9" s="119">
        <v>0</v>
      </c>
      <c r="CA9" s="119" t="s">
        <v>1</v>
      </c>
      <c r="CB9" s="119">
        <v>0</v>
      </c>
      <c r="CC9" s="119">
        <v>0</v>
      </c>
      <c r="CD9" s="122" t="s">
        <v>1</v>
      </c>
      <c r="CE9" s="125">
        <v>12</v>
      </c>
      <c r="CF9" s="119">
        <v>0</v>
      </c>
      <c r="CG9" s="119">
        <v>0</v>
      </c>
      <c r="CH9" s="119" t="s">
        <v>1</v>
      </c>
      <c r="CI9" s="119">
        <v>0</v>
      </c>
      <c r="CJ9" s="119">
        <v>0</v>
      </c>
      <c r="CK9" s="122" t="s">
        <v>1</v>
      </c>
      <c r="CL9" s="125">
        <v>12</v>
      </c>
      <c r="CM9" s="119">
        <v>0</v>
      </c>
      <c r="CN9" s="119">
        <v>0</v>
      </c>
      <c r="CO9" s="119" t="s">
        <v>1</v>
      </c>
      <c r="CP9" s="119">
        <v>0</v>
      </c>
      <c r="CQ9" s="119">
        <v>0</v>
      </c>
      <c r="CR9" s="122" t="s">
        <v>1</v>
      </c>
      <c r="CS9" s="125">
        <v>12</v>
      </c>
      <c r="CT9" s="119">
        <v>0</v>
      </c>
      <c r="CU9" s="119">
        <v>0</v>
      </c>
      <c r="CV9" s="119" t="s">
        <v>1</v>
      </c>
      <c r="CW9" s="119">
        <v>0</v>
      </c>
      <c r="CX9" s="119">
        <v>0</v>
      </c>
      <c r="CY9" s="122" t="s">
        <v>1</v>
      </c>
      <c r="CZ9" s="125" t="s">
        <v>1</v>
      </c>
      <c r="DA9" s="119" t="s">
        <v>1</v>
      </c>
      <c r="DB9" s="119" t="s">
        <v>1</v>
      </c>
      <c r="DC9" s="119" t="s">
        <v>1</v>
      </c>
      <c r="DD9" s="119" t="s">
        <v>1</v>
      </c>
      <c r="DE9" s="119" t="s">
        <v>1</v>
      </c>
      <c r="DF9" s="122" t="s">
        <v>1</v>
      </c>
      <c r="DG9" s="125">
        <v>13</v>
      </c>
      <c r="DH9" s="119">
        <v>0</v>
      </c>
      <c r="DI9" s="119">
        <v>0</v>
      </c>
      <c r="DJ9" s="119" t="s">
        <v>1</v>
      </c>
      <c r="DK9" s="119">
        <v>0</v>
      </c>
      <c r="DL9" s="119">
        <v>0</v>
      </c>
      <c r="DM9" s="122" t="s">
        <v>1</v>
      </c>
      <c r="DN9" s="125">
        <v>14</v>
      </c>
      <c r="DO9" s="119">
        <v>0</v>
      </c>
      <c r="DP9" s="119">
        <v>0</v>
      </c>
      <c r="DQ9" s="119" t="s">
        <v>1</v>
      </c>
      <c r="DR9" s="119">
        <v>0</v>
      </c>
      <c r="DS9" s="119">
        <v>0</v>
      </c>
      <c r="DT9" s="122" t="s">
        <v>1</v>
      </c>
      <c r="DU9" s="125">
        <v>15</v>
      </c>
      <c r="DV9" s="119">
        <v>0</v>
      </c>
      <c r="DW9" s="119">
        <v>0</v>
      </c>
      <c r="DX9" s="119" t="s">
        <v>1</v>
      </c>
      <c r="DY9" s="119">
        <v>0</v>
      </c>
      <c r="DZ9" s="119">
        <v>0</v>
      </c>
      <c r="EA9" s="122" t="s">
        <v>1</v>
      </c>
      <c r="EB9" s="125">
        <v>15</v>
      </c>
      <c r="EC9" s="119">
        <v>0</v>
      </c>
      <c r="ED9" s="119">
        <v>0</v>
      </c>
      <c r="EE9" s="119" t="s">
        <v>1</v>
      </c>
      <c r="EF9" s="119">
        <f>0+1</f>
        <v>1</v>
      </c>
      <c r="EG9" s="119">
        <v>0</v>
      </c>
      <c r="EH9" s="122" t="s">
        <v>1</v>
      </c>
      <c r="EI9" s="125">
        <v>16</v>
      </c>
      <c r="EJ9" s="119">
        <v>0</v>
      </c>
      <c r="EK9" s="119">
        <v>0</v>
      </c>
      <c r="EL9" s="119" t="s">
        <v>1</v>
      </c>
      <c r="EM9" s="119">
        <f>0+1</f>
        <v>1</v>
      </c>
      <c r="EN9" s="119">
        <v>0</v>
      </c>
      <c r="EO9" s="122" t="s">
        <v>1</v>
      </c>
      <c r="EP9" s="125">
        <v>16</v>
      </c>
      <c r="EQ9" s="119">
        <v>0</v>
      </c>
      <c r="ER9" s="119">
        <v>0</v>
      </c>
      <c r="ES9" s="119" t="s">
        <v>1</v>
      </c>
      <c r="ET9" s="119">
        <f>0+1</f>
        <v>1</v>
      </c>
      <c r="EU9" s="119">
        <v>0</v>
      </c>
      <c r="EV9" s="122" t="s">
        <v>1</v>
      </c>
      <c r="EW9" s="125" t="s">
        <v>1</v>
      </c>
      <c r="EX9" s="119" t="s">
        <v>1</v>
      </c>
      <c r="EY9" s="119" t="s">
        <v>1</v>
      </c>
      <c r="EZ9" s="119" t="s">
        <v>1</v>
      </c>
      <c r="FA9" s="119" t="s">
        <v>1</v>
      </c>
      <c r="FB9" s="119" t="s">
        <v>1</v>
      </c>
      <c r="FC9" s="122" t="s">
        <v>1</v>
      </c>
      <c r="FD9" s="125">
        <v>16</v>
      </c>
      <c r="FE9" s="119">
        <v>0</v>
      </c>
      <c r="FF9" s="119">
        <v>0</v>
      </c>
      <c r="FG9" s="119" t="s">
        <v>1</v>
      </c>
      <c r="FH9" s="119">
        <v>1</v>
      </c>
      <c r="FI9" s="119">
        <v>0</v>
      </c>
      <c r="FJ9" s="122" t="s">
        <v>1</v>
      </c>
      <c r="FK9" s="125">
        <v>19</v>
      </c>
      <c r="FL9" s="119">
        <v>0</v>
      </c>
      <c r="FM9" s="119">
        <v>0</v>
      </c>
      <c r="FN9" s="119" t="s">
        <v>1</v>
      </c>
      <c r="FO9" s="119">
        <v>1</v>
      </c>
      <c r="FP9" s="119">
        <v>0</v>
      </c>
      <c r="FQ9" s="122" t="s">
        <v>1</v>
      </c>
      <c r="FR9" s="125">
        <v>19</v>
      </c>
      <c r="FS9" s="119">
        <v>0</v>
      </c>
      <c r="FT9" s="119">
        <v>0</v>
      </c>
      <c r="FU9" s="119" t="s">
        <v>1</v>
      </c>
      <c r="FV9" s="119">
        <f>1+1</f>
        <v>2</v>
      </c>
      <c r="FW9" s="119">
        <v>0</v>
      </c>
      <c r="FX9" s="122" t="s">
        <v>1</v>
      </c>
      <c r="FY9" s="125">
        <v>22</v>
      </c>
      <c r="FZ9" s="119">
        <v>0</v>
      </c>
      <c r="GA9" s="119">
        <v>0</v>
      </c>
      <c r="GB9" s="119" t="s">
        <v>1</v>
      </c>
      <c r="GC9" s="119">
        <f>1+1+2</f>
        <v>4</v>
      </c>
      <c r="GD9" s="119">
        <v>1</v>
      </c>
      <c r="GE9" s="122" t="s">
        <v>1</v>
      </c>
      <c r="GF9" s="141">
        <f t="shared" ref="GF9:GF43" si="0">SUM(FY9:GE9)</f>
        <v>27</v>
      </c>
      <c r="GG9" s="125"/>
      <c r="GH9" s="119"/>
      <c r="GI9" s="119"/>
      <c r="GJ9" s="178"/>
      <c r="GK9" s="119"/>
      <c r="GL9" s="119"/>
      <c r="GM9" s="122"/>
      <c r="GN9" s="141">
        <f t="shared" ref="GN9" si="1">SUM(GG9:GM9)</f>
        <v>0</v>
      </c>
    </row>
    <row r="10" spans="1:196" ht="12.75" x14ac:dyDescent="0.2">
      <c r="A10" s="12">
        <v>3</v>
      </c>
      <c r="B10" s="149"/>
      <c r="C10" s="13" t="s">
        <v>24</v>
      </c>
      <c r="D10" s="13">
        <v>50</v>
      </c>
      <c r="E10" s="135"/>
      <c r="F10" s="135"/>
      <c r="G10" s="135"/>
      <c r="H10" s="135"/>
      <c r="I10" s="135"/>
      <c r="J10" s="135"/>
      <c r="K10" s="135"/>
      <c r="L10" s="144"/>
      <c r="M10" s="127"/>
      <c r="N10" s="120"/>
      <c r="O10" s="120"/>
      <c r="P10" s="120"/>
      <c r="Q10" s="120"/>
      <c r="R10" s="120"/>
      <c r="S10" s="124"/>
      <c r="T10" s="127"/>
      <c r="U10" s="120"/>
      <c r="V10" s="120"/>
      <c r="W10" s="120"/>
      <c r="X10" s="120"/>
      <c r="Y10" s="120"/>
      <c r="Z10" s="124"/>
      <c r="AA10" s="127"/>
      <c r="AB10" s="120"/>
      <c r="AC10" s="120"/>
      <c r="AD10" s="120"/>
      <c r="AE10" s="120"/>
      <c r="AF10" s="120"/>
      <c r="AG10" s="124"/>
      <c r="AH10" s="127"/>
      <c r="AI10" s="120"/>
      <c r="AJ10" s="120"/>
      <c r="AK10" s="120"/>
      <c r="AL10" s="120"/>
      <c r="AM10" s="120"/>
      <c r="AN10" s="124"/>
      <c r="AO10" s="127"/>
      <c r="AP10" s="120"/>
      <c r="AQ10" s="120"/>
      <c r="AR10" s="120"/>
      <c r="AS10" s="120"/>
      <c r="AT10" s="120"/>
      <c r="AU10" s="124"/>
      <c r="AV10" s="127"/>
      <c r="AW10" s="120"/>
      <c r="AX10" s="120"/>
      <c r="AY10" s="120"/>
      <c r="AZ10" s="120"/>
      <c r="BA10" s="120"/>
      <c r="BB10" s="124"/>
      <c r="BC10" s="127"/>
      <c r="BD10" s="120"/>
      <c r="BE10" s="120"/>
      <c r="BF10" s="120"/>
      <c r="BG10" s="120"/>
      <c r="BH10" s="120"/>
      <c r="BI10" s="124"/>
      <c r="BJ10" s="127"/>
      <c r="BK10" s="120"/>
      <c r="BL10" s="120"/>
      <c r="BM10" s="120"/>
      <c r="BN10" s="120"/>
      <c r="BO10" s="120"/>
      <c r="BP10" s="124"/>
      <c r="BQ10" s="127"/>
      <c r="BR10" s="120"/>
      <c r="BS10" s="120"/>
      <c r="BT10" s="120"/>
      <c r="BU10" s="120"/>
      <c r="BV10" s="120"/>
      <c r="BW10" s="124"/>
      <c r="BX10" s="127"/>
      <c r="BY10" s="120"/>
      <c r="BZ10" s="120"/>
      <c r="CA10" s="120"/>
      <c r="CB10" s="120"/>
      <c r="CC10" s="120"/>
      <c r="CD10" s="124"/>
      <c r="CE10" s="127"/>
      <c r="CF10" s="120"/>
      <c r="CG10" s="120"/>
      <c r="CH10" s="120"/>
      <c r="CI10" s="120"/>
      <c r="CJ10" s="120"/>
      <c r="CK10" s="124"/>
      <c r="CL10" s="127"/>
      <c r="CM10" s="120"/>
      <c r="CN10" s="120"/>
      <c r="CO10" s="120"/>
      <c r="CP10" s="120"/>
      <c r="CQ10" s="120"/>
      <c r="CR10" s="124"/>
      <c r="CS10" s="127"/>
      <c r="CT10" s="120"/>
      <c r="CU10" s="120"/>
      <c r="CV10" s="120"/>
      <c r="CW10" s="120"/>
      <c r="CX10" s="120"/>
      <c r="CY10" s="124"/>
      <c r="CZ10" s="127"/>
      <c r="DA10" s="120"/>
      <c r="DB10" s="120"/>
      <c r="DC10" s="120"/>
      <c r="DD10" s="120"/>
      <c r="DE10" s="120"/>
      <c r="DF10" s="124"/>
      <c r="DG10" s="127"/>
      <c r="DH10" s="120"/>
      <c r="DI10" s="120"/>
      <c r="DJ10" s="120"/>
      <c r="DK10" s="120"/>
      <c r="DL10" s="120"/>
      <c r="DM10" s="124"/>
      <c r="DN10" s="127"/>
      <c r="DO10" s="120"/>
      <c r="DP10" s="120"/>
      <c r="DQ10" s="120"/>
      <c r="DR10" s="120"/>
      <c r="DS10" s="120"/>
      <c r="DT10" s="124"/>
      <c r="DU10" s="127"/>
      <c r="DV10" s="120"/>
      <c r="DW10" s="120"/>
      <c r="DX10" s="120"/>
      <c r="DY10" s="120"/>
      <c r="DZ10" s="120"/>
      <c r="EA10" s="124"/>
      <c r="EB10" s="127"/>
      <c r="EC10" s="120"/>
      <c r="ED10" s="120"/>
      <c r="EE10" s="120"/>
      <c r="EF10" s="120"/>
      <c r="EG10" s="120"/>
      <c r="EH10" s="124"/>
      <c r="EI10" s="127"/>
      <c r="EJ10" s="120"/>
      <c r="EK10" s="120"/>
      <c r="EL10" s="120"/>
      <c r="EM10" s="120"/>
      <c r="EN10" s="120"/>
      <c r="EO10" s="124"/>
      <c r="EP10" s="127"/>
      <c r="EQ10" s="120"/>
      <c r="ER10" s="120"/>
      <c r="ES10" s="120"/>
      <c r="ET10" s="120"/>
      <c r="EU10" s="120"/>
      <c r="EV10" s="124"/>
      <c r="EW10" s="127"/>
      <c r="EX10" s="120"/>
      <c r="EY10" s="120"/>
      <c r="EZ10" s="120"/>
      <c r="FA10" s="120"/>
      <c r="FB10" s="120"/>
      <c r="FC10" s="124"/>
      <c r="FD10" s="127"/>
      <c r="FE10" s="120"/>
      <c r="FF10" s="120"/>
      <c r="FG10" s="120"/>
      <c r="FH10" s="120"/>
      <c r="FI10" s="120"/>
      <c r="FJ10" s="124"/>
      <c r="FK10" s="127"/>
      <c r="FL10" s="120"/>
      <c r="FM10" s="120"/>
      <c r="FN10" s="120"/>
      <c r="FO10" s="120"/>
      <c r="FP10" s="120"/>
      <c r="FQ10" s="124"/>
      <c r="FR10" s="127"/>
      <c r="FS10" s="120"/>
      <c r="FT10" s="120"/>
      <c r="FU10" s="120"/>
      <c r="FV10" s="120"/>
      <c r="FW10" s="120"/>
      <c r="FX10" s="124"/>
      <c r="FY10" s="127"/>
      <c r="FZ10" s="120"/>
      <c r="GA10" s="120"/>
      <c r="GB10" s="120"/>
      <c r="GC10" s="120"/>
      <c r="GD10" s="120"/>
      <c r="GE10" s="124"/>
      <c r="GF10" s="141">
        <f t="shared" si="0"/>
        <v>0</v>
      </c>
      <c r="GG10" s="127"/>
      <c r="GH10" s="120"/>
      <c r="GI10" s="120"/>
      <c r="GJ10" s="179"/>
      <c r="GK10" s="120"/>
      <c r="GL10" s="120"/>
      <c r="GM10" s="124"/>
      <c r="GN10" s="141"/>
    </row>
    <row r="11" spans="1:196" ht="12.75" x14ac:dyDescent="0.2">
      <c r="A11" s="12">
        <v>4</v>
      </c>
      <c r="B11" s="149"/>
      <c r="C11" s="13" t="s">
        <v>46</v>
      </c>
      <c r="D11" s="13">
        <v>60</v>
      </c>
      <c r="E11" s="14">
        <v>18</v>
      </c>
      <c r="F11" s="14">
        <v>0</v>
      </c>
      <c r="G11" s="14">
        <v>1</v>
      </c>
      <c r="H11" s="14">
        <v>1</v>
      </c>
      <c r="I11" s="14">
        <v>2</v>
      </c>
      <c r="J11" s="14">
        <v>1</v>
      </c>
      <c r="K11" s="14">
        <f>D11-E11-F11-G11-H11-I11</f>
        <v>38</v>
      </c>
      <c r="L11" s="15" t="s">
        <v>1</v>
      </c>
      <c r="M11" s="68">
        <v>0</v>
      </c>
      <c r="N11" s="69" t="s">
        <v>1</v>
      </c>
      <c r="O11" s="69">
        <v>0</v>
      </c>
      <c r="P11" s="69">
        <v>0</v>
      </c>
      <c r="Q11" s="69">
        <v>0</v>
      </c>
      <c r="R11" s="69">
        <v>0</v>
      </c>
      <c r="S11" s="70" t="s">
        <v>1</v>
      </c>
      <c r="T11" s="68">
        <v>0</v>
      </c>
      <c r="U11" s="69" t="s">
        <v>1</v>
      </c>
      <c r="V11" s="69">
        <v>0</v>
      </c>
      <c r="W11" s="69">
        <v>0</v>
      </c>
      <c r="X11" s="69">
        <v>0</v>
      </c>
      <c r="Y11" s="69">
        <v>0</v>
      </c>
      <c r="Z11" s="70" t="s">
        <v>1</v>
      </c>
      <c r="AA11" s="68">
        <v>0</v>
      </c>
      <c r="AB11" s="69" t="s">
        <v>1</v>
      </c>
      <c r="AC11" s="69">
        <v>0</v>
      </c>
      <c r="AD11" s="69">
        <v>0</v>
      </c>
      <c r="AE11" s="69">
        <v>0</v>
      </c>
      <c r="AF11" s="69">
        <v>0</v>
      </c>
      <c r="AG11" s="70" t="s">
        <v>1</v>
      </c>
      <c r="AH11" s="68">
        <v>0</v>
      </c>
      <c r="AI11" s="69" t="s">
        <v>1</v>
      </c>
      <c r="AJ11" s="69">
        <v>0</v>
      </c>
      <c r="AK11" s="69">
        <v>0</v>
      </c>
      <c r="AL11" s="69">
        <v>0</v>
      </c>
      <c r="AM11" s="69">
        <v>0</v>
      </c>
      <c r="AN11" s="70" t="s">
        <v>1</v>
      </c>
      <c r="AO11" s="68">
        <v>1</v>
      </c>
      <c r="AP11" s="69" t="s">
        <v>1</v>
      </c>
      <c r="AQ11" s="69">
        <v>0</v>
      </c>
      <c r="AR11" s="69">
        <v>0</v>
      </c>
      <c r="AS11" s="69">
        <v>1</v>
      </c>
      <c r="AT11" s="69">
        <v>0</v>
      </c>
      <c r="AU11" s="70" t="s">
        <v>1</v>
      </c>
      <c r="AV11" s="68">
        <v>1</v>
      </c>
      <c r="AW11" s="69" t="s">
        <v>1</v>
      </c>
      <c r="AX11" s="69">
        <v>0</v>
      </c>
      <c r="AY11" s="69">
        <v>0</v>
      </c>
      <c r="AZ11" s="69">
        <v>1</v>
      </c>
      <c r="BA11" s="69">
        <v>0</v>
      </c>
      <c r="BB11" s="70" t="s">
        <v>1</v>
      </c>
      <c r="BC11" s="68" t="s">
        <v>1</v>
      </c>
      <c r="BD11" s="69" t="s">
        <v>1</v>
      </c>
      <c r="BE11" s="69" t="s">
        <v>1</v>
      </c>
      <c r="BF11" s="69" t="s">
        <v>1</v>
      </c>
      <c r="BG11" s="69" t="s">
        <v>1</v>
      </c>
      <c r="BH11" s="69" t="s">
        <v>1</v>
      </c>
      <c r="BI11" s="70" t="s">
        <v>1</v>
      </c>
      <c r="BJ11" s="68">
        <v>2</v>
      </c>
      <c r="BK11" s="69" t="s">
        <v>1</v>
      </c>
      <c r="BL11" s="69">
        <v>0</v>
      </c>
      <c r="BM11" s="69">
        <v>0</v>
      </c>
      <c r="BN11" s="69">
        <v>3</v>
      </c>
      <c r="BO11" s="69">
        <v>0</v>
      </c>
      <c r="BP11" s="70" t="s">
        <v>1</v>
      </c>
      <c r="BQ11" s="68">
        <v>2</v>
      </c>
      <c r="BR11" s="69" t="s">
        <v>1</v>
      </c>
      <c r="BS11" s="69">
        <v>0</v>
      </c>
      <c r="BT11" s="69">
        <v>0</v>
      </c>
      <c r="BU11" s="69">
        <v>5</v>
      </c>
      <c r="BV11" s="69">
        <v>0</v>
      </c>
      <c r="BW11" s="70" t="s">
        <v>1</v>
      </c>
      <c r="BX11" s="68">
        <v>2</v>
      </c>
      <c r="BY11" s="69" t="s">
        <v>1</v>
      </c>
      <c r="BZ11" s="69">
        <v>0</v>
      </c>
      <c r="CA11" s="69">
        <v>0</v>
      </c>
      <c r="CB11" s="69">
        <v>5</v>
      </c>
      <c r="CC11" s="69">
        <v>0</v>
      </c>
      <c r="CD11" s="70" t="s">
        <v>1</v>
      </c>
      <c r="CE11" s="68">
        <v>2</v>
      </c>
      <c r="CF11" s="69" t="s">
        <v>1</v>
      </c>
      <c r="CG11" s="69">
        <v>0</v>
      </c>
      <c r="CH11" s="69">
        <v>0</v>
      </c>
      <c r="CI11" s="69">
        <v>5</v>
      </c>
      <c r="CJ11" s="69">
        <v>0</v>
      </c>
      <c r="CK11" s="70" t="s">
        <v>1</v>
      </c>
      <c r="CL11" s="68">
        <v>4</v>
      </c>
      <c r="CM11" s="69" t="s">
        <v>1</v>
      </c>
      <c r="CN11" s="69">
        <v>1</v>
      </c>
      <c r="CO11" s="69">
        <v>0</v>
      </c>
      <c r="CP11" s="69">
        <v>5</v>
      </c>
      <c r="CQ11" s="69">
        <v>0</v>
      </c>
      <c r="CR11" s="70" t="s">
        <v>1</v>
      </c>
      <c r="CS11" s="68">
        <v>4</v>
      </c>
      <c r="CT11" s="69" t="s">
        <v>1</v>
      </c>
      <c r="CU11" s="69">
        <v>1</v>
      </c>
      <c r="CV11" s="69">
        <v>0</v>
      </c>
      <c r="CW11" s="69">
        <v>5</v>
      </c>
      <c r="CX11" s="69">
        <v>0</v>
      </c>
      <c r="CY11" s="70" t="s">
        <v>1</v>
      </c>
      <c r="CZ11" s="68" t="s">
        <v>1</v>
      </c>
      <c r="DA11" s="69" t="s">
        <v>1</v>
      </c>
      <c r="DB11" s="69" t="s">
        <v>1</v>
      </c>
      <c r="DC11" s="69" t="s">
        <v>1</v>
      </c>
      <c r="DD11" s="69" t="s">
        <v>1</v>
      </c>
      <c r="DE11" s="69" t="s">
        <v>1</v>
      </c>
      <c r="DF11" s="70" t="s">
        <v>1</v>
      </c>
      <c r="DG11" s="68">
        <v>5</v>
      </c>
      <c r="DH11" s="69" t="s">
        <v>1</v>
      </c>
      <c r="DI11" s="69">
        <v>1</v>
      </c>
      <c r="DJ11" s="69">
        <v>0</v>
      </c>
      <c r="DK11" s="69">
        <v>5</v>
      </c>
      <c r="DL11" s="69">
        <v>0</v>
      </c>
      <c r="DM11" s="70" t="s">
        <v>1</v>
      </c>
      <c r="DN11" s="68">
        <v>6</v>
      </c>
      <c r="DO11" s="69" t="s">
        <v>1</v>
      </c>
      <c r="DP11" s="69">
        <v>1</v>
      </c>
      <c r="DQ11" s="69">
        <v>0</v>
      </c>
      <c r="DR11" s="69">
        <v>6</v>
      </c>
      <c r="DS11" s="69">
        <v>0</v>
      </c>
      <c r="DT11" s="70" t="s">
        <v>1</v>
      </c>
      <c r="DU11" s="68">
        <v>7</v>
      </c>
      <c r="DV11" s="69" t="s">
        <v>1</v>
      </c>
      <c r="DW11" s="69">
        <v>1</v>
      </c>
      <c r="DX11" s="69">
        <v>0</v>
      </c>
      <c r="DY11" s="69">
        <v>6</v>
      </c>
      <c r="DZ11" s="69">
        <v>0</v>
      </c>
      <c r="EA11" s="70" t="s">
        <v>1</v>
      </c>
      <c r="EB11" s="68">
        <v>7</v>
      </c>
      <c r="EC11" s="69" t="s">
        <v>1</v>
      </c>
      <c r="ED11" s="69">
        <v>1</v>
      </c>
      <c r="EE11" s="69">
        <v>0</v>
      </c>
      <c r="EF11" s="69">
        <f>6+1</f>
        <v>7</v>
      </c>
      <c r="EG11" s="69">
        <v>0</v>
      </c>
      <c r="EH11" s="70" t="s">
        <v>1</v>
      </c>
      <c r="EI11" s="68">
        <v>13</v>
      </c>
      <c r="EJ11" s="69" t="s">
        <v>1</v>
      </c>
      <c r="EK11" s="69">
        <v>1</v>
      </c>
      <c r="EL11" s="69">
        <v>0</v>
      </c>
      <c r="EM11" s="69">
        <f>6+1</f>
        <v>7</v>
      </c>
      <c r="EN11" s="69">
        <v>0</v>
      </c>
      <c r="EO11" s="70" t="s">
        <v>1</v>
      </c>
      <c r="EP11" s="68">
        <v>14</v>
      </c>
      <c r="EQ11" s="69" t="s">
        <v>1</v>
      </c>
      <c r="ER11" s="69">
        <v>1</v>
      </c>
      <c r="ES11" s="69">
        <v>0</v>
      </c>
      <c r="ET11" s="69">
        <f>6+1</f>
        <v>7</v>
      </c>
      <c r="EU11" s="69">
        <v>0</v>
      </c>
      <c r="EV11" s="70" t="s">
        <v>1</v>
      </c>
      <c r="EW11" s="68" t="s">
        <v>1</v>
      </c>
      <c r="EX11" s="69" t="s">
        <v>1</v>
      </c>
      <c r="EY11" s="69" t="s">
        <v>1</v>
      </c>
      <c r="EZ11" s="69" t="s">
        <v>1</v>
      </c>
      <c r="FA11" s="69" t="s">
        <v>1</v>
      </c>
      <c r="FB11" s="69" t="s">
        <v>1</v>
      </c>
      <c r="FC11" s="70" t="s">
        <v>1</v>
      </c>
      <c r="FD11" s="68">
        <v>16</v>
      </c>
      <c r="FE11" s="69" t="s">
        <v>1</v>
      </c>
      <c r="FF11" s="69">
        <v>1</v>
      </c>
      <c r="FG11" s="69">
        <v>0</v>
      </c>
      <c r="FH11" s="69">
        <v>7</v>
      </c>
      <c r="FI11" s="69">
        <v>0</v>
      </c>
      <c r="FJ11" s="70" t="s">
        <v>1</v>
      </c>
      <c r="FK11" s="68">
        <v>17</v>
      </c>
      <c r="FL11" s="69" t="s">
        <v>1</v>
      </c>
      <c r="FM11" s="69">
        <v>1</v>
      </c>
      <c r="FN11" s="69">
        <v>0</v>
      </c>
      <c r="FO11" s="69">
        <f>7+1</f>
        <v>8</v>
      </c>
      <c r="FP11" s="69">
        <v>0</v>
      </c>
      <c r="FQ11" s="70" t="s">
        <v>1</v>
      </c>
      <c r="FR11" s="68">
        <v>17</v>
      </c>
      <c r="FS11" s="69" t="s">
        <v>1</v>
      </c>
      <c r="FT11" s="69">
        <v>1</v>
      </c>
      <c r="FU11" s="69">
        <v>0</v>
      </c>
      <c r="FV11" s="69">
        <f>7+1</f>
        <v>8</v>
      </c>
      <c r="FW11" s="69">
        <v>0</v>
      </c>
      <c r="FX11" s="70" t="s">
        <v>1</v>
      </c>
      <c r="FY11" s="68">
        <v>19</v>
      </c>
      <c r="FZ11" s="69" t="s">
        <v>1</v>
      </c>
      <c r="GA11" s="69">
        <v>1</v>
      </c>
      <c r="GB11" s="69">
        <v>0</v>
      </c>
      <c r="GC11" s="69">
        <f>7+1</f>
        <v>8</v>
      </c>
      <c r="GD11" s="69">
        <v>0</v>
      </c>
      <c r="GE11" s="70" t="s">
        <v>1</v>
      </c>
      <c r="GF11" s="112">
        <f t="shared" si="0"/>
        <v>28</v>
      </c>
      <c r="GG11" s="68"/>
      <c r="GH11" s="69"/>
      <c r="GI11" s="69"/>
      <c r="GJ11" s="69"/>
      <c r="GK11" s="69"/>
      <c r="GL11" s="69"/>
      <c r="GM11" s="70"/>
      <c r="GN11" s="112">
        <f t="shared" ref="GN11:GN14" si="2">SUM(GG11:GM11)</f>
        <v>0</v>
      </c>
    </row>
    <row r="12" spans="1:196" ht="12.75" x14ac:dyDescent="0.2">
      <c r="A12" s="12">
        <v>5</v>
      </c>
      <c r="B12" s="149"/>
      <c r="C12" s="13" t="s">
        <v>47</v>
      </c>
      <c r="D12" s="13">
        <v>60</v>
      </c>
      <c r="E12" s="14">
        <v>19</v>
      </c>
      <c r="F12" s="14">
        <v>0</v>
      </c>
      <c r="G12" s="14">
        <v>0</v>
      </c>
      <c r="H12" s="14">
        <v>1</v>
      </c>
      <c r="I12" s="14">
        <v>2</v>
      </c>
      <c r="J12" s="14">
        <v>1</v>
      </c>
      <c r="K12" s="14">
        <f t="shared" ref="K12:K13" si="3">D12-E12-F12-G12-H12-I12</f>
        <v>38</v>
      </c>
      <c r="L12" s="15" t="s">
        <v>1</v>
      </c>
      <c r="M12" s="68">
        <v>0</v>
      </c>
      <c r="N12" s="69" t="s">
        <v>1</v>
      </c>
      <c r="O12" s="69" t="s">
        <v>1</v>
      </c>
      <c r="P12" s="69">
        <v>0</v>
      </c>
      <c r="Q12" s="69">
        <v>0</v>
      </c>
      <c r="R12" s="69">
        <v>0</v>
      </c>
      <c r="S12" s="70" t="s">
        <v>1</v>
      </c>
      <c r="T12" s="68">
        <v>0</v>
      </c>
      <c r="U12" s="69" t="s">
        <v>1</v>
      </c>
      <c r="V12" s="69" t="s">
        <v>1</v>
      </c>
      <c r="W12" s="69">
        <v>0</v>
      </c>
      <c r="X12" s="69">
        <v>0</v>
      </c>
      <c r="Y12" s="69">
        <v>0</v>
      </c>
      <c r="Z12" s="70" t="s">
        <v>1</v>
      </c>
      <c r="AA12" s="68">
        <v>1</v>
      </c>
      <c r="AB12" s="69" t="s">
        <v>1</v>
      </c>
      <c r="AC12" s="69" t="s">
        <v>1</v>
      </c>
      <c r="AD12" s="69">
        <v>0</v>
      </c>
      <c r="AE12" s="69">
        <v>0</v>
      </c>
      <c r="AF12" s="69">
        <v>0</v>
      </c>
      <c r="AG12" s="70" t="s">
        <v>1</v>
      </c>
      <c r="AH12" s="68">
        <v>1</v>
      </c>
      <c r="AI12" s="69" t="s">
        <v>1</v>
      </c>
      <c r="AJ12" s="69" t="s">
        <v>1</v>
      </c>
      <c r="AK12" s="69">
        <v>0</v>
      </c>
      <c r="AL12" s="69">
        <v>0</v>
      </c>
      <c r="AM12" s="69">
        <v>0</v>
      </c>
      <c r="AN12" s="70" t="s">
        <v>1</v>
      </c>
      <c r="AO12" s="68">
        <v>1</v>
      </c>
      <c r="AP12" s="69" t="s">
        <v>1</v>
      </c>
      <c r="AQ12" s="69" t="s">
        <v>1</v>
      </c>
      <c r="AR12" s="69">
        <v>0</v>
      </c>
      <c r="AS12" s="69">
        <v>0</v>
      </c>
      <c r="AT12" s="69">
        <v>0</v>
      </c>
      <c r="AU12" s="70" t="s">
        <v>1</v>
      </c>
      <c r="AV12" s="68">
        <v>2</v>
      </c>
      <c r="AW12" s="69" t="s">
        <v>1</v>
      </c>
      <c r="AX12" s="69" t="s">
        <v>1</v>
      </c>
      <c r="AY12" s="69">
        <v>0</v>
      </c>
      <c r="AZ12" s="69">
        <v>0</v>
      </c>
      <c r="BA12" s="69">
        <v>0</v>
      </c>
      <c r="BB12" s="70" t="s">
        <v>1</v>
      </c>
      <c r="BC12" s="68" t="s">
        <v>1</v>
      </c>
      <c r="BD12" s="69" t="s">
        <v>1</v>
      </c>
      <c r="BE12" s="69" t="s">
        <v>1</v>
      </c>
      <c r="BF12" s="69" t="s">
        <v>1</v>
      </c>
      <c r="BG12" s="69" t="s">
        <v>1</v>
      </c>
      <c r="BH12" s="69" t="s">
        <v>1</v>
      </c>
      <c r="BI12" s="70" t="s">
        <v>1</v>
      </c>
      <c r="BJ12" s="68">
        <v>3</v>
      </c>
      <c r="BK12" s="69" t="s">
        <v>1</v>
      </c>
      <c r="BL12" s="69" t="s">
        <v>1</v>
      </c>
      <c r="BM12" s="69">
        <v>0</v>
      </c>
      <c r="BN12" s="69">
        <v>0</v>
      </c>
      <c r="BO12" s="69">
        <v>0</v>
      </c>
      <c r="BP12" s="70" t="s">
        <v>1</v>
      </c>
      <c r="BQ12" s="68">
        <v>3</v>
      </c>
      <c r="BR12" s="69" t="s">
        <v>1</v>
      </c>
      <c r="BS12" s="69" t="s">
        <v>1</v>
      </c>
      <c r="BT12" s="69">
        <v>0</v>
      </c>
      <c r="BU12" s="69">
        <v>0</v>
      </c>
      <c r="BV12" s="69">
        <v>0</v>
      </c>
      <c r="BW12" s="70" t="s">
        <v>1</v>
      </c>
      <c r="BX12" s="68">
        <v>3</v>
      </c>
      <c r="BY12" s="69" t="s">
        <v>1</v>
      </c>
      <c r="BZ12" s="69" t="s">
        <v>1</v>
      </c>
      <c r="CA12" s="69">
        <v>0</v>
      </c>
      <c r="CB12" s="69">
        <v>0</v>
      </c>
      <c r="CC12" s="69">
        <v>0</v>
      </c>
      <c r="CD12" s="70" t="s">
        <v>1</v>
      </c>
      <c r="CE12" s="68">
        <v>3</v>
      </c>
      <c r="CF12" s="69" t="s">
        <v>1</v>
      </c>
      <c r="CG12" s="69" t="s">
        <v>1</v>
      </c>
      <c r="CH12" s="69">
        <v>0</v>
      </c>
      <c r="CI12" s="69">
        <v>0</v>
      </c>
      <c r="CJ12" s="69">
        <v>0</v>
      </c>
      <c r="CK12" s="70" t="s">
        <v>1</v>
      </c>
      <c r="CL12" s="68">
        <v>3</v>
      </c>
      <c r="CM12" s="69" t="s">
        <v>1</v>
      </c>
      <c r="CN12" s="69" t="s">
        <v>1</v>
      </c>
      <c r="CO12" s="69">
        <v>0</v>
      </c>
      <c r="CP12" s="69">
        <v>0</v>
      </c>
      <c r="CQ12" s="69">
        <v>0</v>
      </c>
      <c r="CR12" s="70" t="s">
        <v>1</v>
      </c>
      <c r="CS12" s="68">
        <v>3</v>
      </c>
      <c r="CT12" s="69" t="s">
        <v>1</v>
      </c>
      <c r="CU12" s="69" t="s">
        <v>1</v>
      </c>
      <c r="CV12" s="69">
        <v>0</v>
      </c>
      <c r="CW12" s="69">
        <v>0</v>
      </c>
      <c r="CX12" s="69">
        <v>0</v>
      </c>
      <c r="CY12" s="70" t="s">
        <v>1</v>
      </c>
      <c r="CZ12" s="68" t="s">
        <v>1</v>
      </c>
      <c r="DA12" s="69" t="s">
        <v>1</v>
      </c>
      <c r="DB12" s="69" t="s">
        <v>1</v>
      </c>
      <c r="DC12" s="69" t="s">
        <v>1</v>
      </c>
      <c r="DD12" s="69" t="s">
        <v>1</v>
      </c>
      <c r="DE12" s="69" t="s">
        <v>1</v>
      </c>
      <c r="DF12" s="70" t="s">
        <v>1</v>
      </c>
      <c r="DG12" s="68">
        <v>4</v>
      </c>
      <c r="DH12" s="69" t="s">
        <v>1</v>
      </c>
      <c r="DI12" s="69" t="s">
        <v>1</v>
      </c>
      <c r="DJ12" s="69">
        <v>0</v>
      </c>
      <c r="DK12" s="69">
        <v>0</v>
      </c>
      <c r="DL12" s="69">
        <v>0</v>
      </c>
      <c r="DM12" s="70" t="s">
        <v>1</v>
      </c>
      <c r="DN12" s="68">
        <v>5</v>
      </c>
      <c r="DO12" s="69" t="s">
        <v>1</v>
      </c>
      <c r="DP12" s="69" t="s">
        <v>1</v>
      </c>
      <c r="DQ12" s="69">
        <v>0</v>
      </c>
      <c r="DR12" s="69">
        <v>0</v>
      </c>
      <c r="DS12" s="69">
        <v>0</v>
      </c>
      <c r="DT12" s="70" t="s">
        <v>1</v>
      </c>
      <c r="DU12" s="68">
        <v>5</v>
      </c>
      <c r="DV12" s="69" t="s">
        <v>1</v>
      </c>
      <c r="DW12" s="69" t="s">
        <v>1</v>
      </c>
      <c r="DX12" s="69">
        <v>0</v>
      </c>
      <c r="DY12" s="69">
        <v>1</v>
      </c>
      <c r="DZ12" s="69">
        <v>0</v>
      </c>
      <c r="EA12" s="70" t="s">
        <v>1</v>
      </c>
      <c r="EB12" s="68">
        <v>5</v>
      </c>
      <c r="EC12" s="69" t="s">
        <v>1</v>
      </c>
      <c r="ED12" s="69" t="s">
        <v>1</v>
      </c>
      <c r="EE12" s="69">
        <v>0</v>
      </c>
      <c r="EF12" s="69">
        <v>1</v>
      </c>
      <c r="EG12" s="69">
        <v>0</v>
      </c>
      <c r="EH12" s="70" t="s">
        <v>1</v>
      </c>
      <c r="EI12" s="68">
        <v>5</v>
      </c>
      <c r="EJ12" s="69" t="s">
        <v>1</v>
      </c>
      <c r="EK12" s="69" t="s">
        <v>1</v>
      </c>
      <c r="EL12" s="69">
        <v>0</v>
      </c>
      <c r="EM12" s="69">
        <v>1</v>
      </c>
      <c r="EN12" s="69">
        <v>0</v>
      </c>
      <c r="EO12" s="70" t="s">
        <v>1</v>
      </c>
      <c r="EP12" s="68">
        <v>5</v>
      </c>
      <c r="EQ12" s="69" t="s">
        <v>1</v>
      </c>
      <c r="ER12" s="69" t="s">
        <v>1</v>
      </c>
      <c r="ES12" s="69">
        <v>0</v>
      </c>
      <c r="ET12" s="69">
        <v>1</v>
      </c>
      <c r="EU12" s="69">
        <v>0</v>
      </c>
      <c r="EV12" s="70" t="s">
        <v>1</v>
      </c>
      <c r="EW12" s="68" t="s">
        <v>1</v>
      </c>
      <c r="EX12" s="69" t="s">
        <v>1</v>
      </c>
      <c r="EY12" s="69" t="s">
        <v>1</v>
      </c>
      <c r="EZ12" s="69" t="s">
        <v>1</v>
      </c>
      <c r="FA12" s="69" t="s">
        <v>1</v>
      </c>
      <c r="FB12" s="69" t="s">
        <v>1</v>
      </c>
      <c r="FC12" s="70" t="s">
        <v>1</v>
      </c>
      <c r="FD12" s="68">
        <v>5</v>
      </c>
      <c r="FE12" s="69" t="s">
        <v>1</v>
      </c>
      <c r="FF12" s="69" t="s">
        <v>1</v>
      </c>
      <c r="FG12" s="69">
        <v>0</v>
      </c>
      <c r="FH12" s="69">
        <v>1</v>
      </c>
      <c r="FI12" s="69">
        <v>1</v>
      </c>
      <c r="FJ12" s="70" t="s">
        <v>1</v>
      </c>
      <c r="FK12" s="68">
        <v>5</v>
      </c>
      <c r="FL12" s="69" t="s">
        <v>1</v>
      </c>
      <c r="FM12" s="69" t="s">
        <v>1</v>
      </c>
      <c r="FN12" s="69">
        <v>0</v>
      </c>
      <c r="FO12" s="69">
        <v>1</v>
      </c>
      <c r="FP12" s="69">
        <v>1</v>
      </c>
      <c r="FQ12" s="70" t="s">
        <v>1</v>
      </c>
      <c r="FR12" s="68">
        <v>5</v>
      </c>
      <c r="FS12" s="69" t="s">
        <v>1</v>
      </c>
      <c r="FT12" s="69" t="s">
        <v>1</v>
      </c>
      <c r="FU12" s="69">
        <v>0</v>
      </c>
      <c r="FV12" s="69">
        <v>1</v>
      </c>
      <c r="FW12" s="69">
        <v>1</v>
      </c>
      <c r="FX12" s="70" t="s">
        <v>1</v>
      </c>
      <c r="FY12" s="68">
        <v>5</v>
      </c>
      <c r="FZ12" s="69" t="s">
        <v>1</v>
      </c>
      <c r="GA12" s="69" t="s">
        <v>1</v>
      </c>
      <c r="GB12" s="69">
        <v>0</v>
      </c>
      <c r="GC12" s="69">
        <f>1+1</f>
        <v>2</v>
      </c>
      <c r="GD12" s="69">
        <v>2</v>
      </c>
      <c r="GE12" s="70" t="s">
        <v>1</v>
      </c>
      <c r="GF12" s="112">
        <f t="shared" si="0"/>
        <v>9</v>
      </c>
      <c r="GG12" s="68"/>
      <c r="GH12" s="69"/>
      <c r="GI12" s="69"/>
      <c r="GJ12" s="69"/>
      <c r="GK12" s="69"/>
      <c r="GL12" s="69"/>
      <c r="GM12" s="70"/>
      <c r="GN12" s="112">
        <f t="shared" si="2"/>
        <v>0</v>
      </c>
    </row>
    <row r="13" spans="1:196" ht="12.75" x14ac:dyDescent="0.2">
      <c r="A13" s="12">
        <v>6</v>
      </c>
      <c r="B13" s="149"/>
      <c r="C13" s="13" t="s">
        <v>48</v>
      </c>
      <c r="D13" s="13">
        <v>50</v>
      </c>
      <c r="E13" s="14">
        <v>19</v>
      </c>
      <c r="F13" s="14">
        <v>0</v>
      </c>
      <c r="G13" s="14">
        <v>0</v>
      </c>
      <c r="H13" s="14">
        <v>1</v>
      </c>
      <c r="I13" s="14">
        <v>2</v>
      </c>
      <c r="J13" s="14">
        <v>1</v>
      </c>
      <c r="K13" s="14">
        <f t="shared" si="3"/>
        <v>28</v>
      </c>
      <c r="L13" s="15" t="s">
        <v>1</v>
      </c>
      <c r="M13" s="68">
        <v>0</v>
      </c>
      <c r="N13" s="69" t="s">
        <v>1</v>
      </c>
      <c r="O13" s="69" t="s">
        <v>1</v>
      </c>
      <c r="P13" s="69">
        <v>0</v>
      </c>
      <c r="Q13" s="69">
        <v>0</v>
      </c>
      <c r="R13" s="69">
        <v>0</v>
      </c>
      <c r="S13" s="70" t="s">
        <v>1</v>
      </c>
      <c r="T13" s="68">
        <v>0</v>
      </c>
      <c r="U13" s="69" t="s">
        <v>1</v>
      </c>
      <c r="V13" s="69" t="s">
        <v>1</v>
      </c>
      <c r="W13" s="69">
        <v>0</v>
      </c>
      <c r="X13" s="69">
        <v>0</v>
      </c>
      <c r="Y13" s="69">
        <v>0</v>
      </c>
      <c r="Z13" s="70" t="s">
        <v>1</v>
      </c>
      <c r="AA13" s="68">
        <v>2</v>
      </c>
      <c r="AB13" s="69" t="s">
        <v>1</v>
      </c>
      <c r="AC13" s="69" t="s">
        <v>1</v>
      </c>
      <c r="AD13" s="69">
        <v>0</v>
      </c>
      <c r="AE13" s="69">
        <v>0</v>
      </c>
      <c r="AF13" s="69">
        <v>0</v>
      </c>
      <c r="AG13" s="70" t="s">
        <v>1</v>
      </c>
      <c r="AH13" s="68">
        <v>2</v>
      </c>
      <c r="AI13" s="69" t="s">
        <v>1</v>
      </c>
      <c r="AJ13" s="69" t="s">
        <v>1</v>
      </c>
      <c r="AK13" s="69">
        <v>0</v>
      </c>
      <c r="AL13" s="69">
        <v>0</v>
      </c>
      <c r="AM13" s="69">
        <v>0</v>
      </c>
      <c r="AN13" s="70" t="s">
        <v>1</v>
      </c>
      <c r="AO13" s="68">
        <v>4</v>
      </c>
      <c r="AP13" s="69" t="s">
        <v>1</v>
      </c>
      <c r="AQ13" s="69" t="s">
        <v>1</v>
      </c>
      <c r="AR13" s="69">
        <v>0</v>
      </c>
      <c r="AS13" s="69">
        <v>0</v>
      </c>
      <c r="AT13" s="69">
        <v>0</v>
      </c>
      <c r="AU13" s="70" t="s">
        <v>1</v>
      </c>
      <c r="AV13" s="68">
        <v>4</v>
      </c>
      <c r="AW13" s="69" t="s">
        <v>1</v>
      </c>
      <c r="AX13" s="69" t="s">
        <v>1</v>
      </c>
      <c r="AY13" s="69">
        <v>0</v>
      </c>
      <c r="AZ13" s="69">
        <v>0</v>
      </c>
      <c r="BA13" s="69">
        <v>0</v>
      </c>
      <c r="BB13" s="70" t="s">
        <v>1</v>
      </c>
      <c r="BC13" s="68" t="s">
        <v>1</v>
      </c>
      <c r="BD13" s="69" t="s">
        <v>1</v>
      </c>
      <c r="BE13" s="69" t="s">
        <v>1</v>
      </c>
      <c r="BF13" s="69" t="s">
        <v>1</v>
      </c>
      <c r="BG13" s="69" t="s">
        <v>1</v>
      </c>
      <c r="BH13" s="69" t="s">
        <v>1</v>
      </c>
      <c r="BI13" s="70" t="s">
        <v>1</v>
      </c>
      <c r="BJ13" s="68">
        <v>5</v>
      </c>
      <c r="BK13" s="69" t="s">
        <v>1</v>
      </c>
      <c r="BL13" s="69" t="s">
        <v>1</v>
      </c>
      <c r="BM13" s="69">
        <v>0</v>
      </c>
      <c r="BN13" s="69">
        <v>0</v>
      </c>
      <c r="BO13" s="69">
        <v>0</v>
      </c>
      <c r="BP13" s="70" t="s">
        <v>1</v>
      </c>
      <c r="BQ13" s="68">
        <v>5</v>
      </c>
      <c r="BR13" s="69" t="s">
        <v>1</v>
      </c>
      <c r="BS13" s="69" t="s">
        <v>1</v>
      </c>
      <c r="BT13" s="69">
        <v>0</v>
      </c>
      <c r="BU13" s="69">
        <v>0</v>
      </c>
      <c r="BV13" s="69">
        <v>0</v>
      </c>
      <c r="BW13" s="70" t="s">
        <v>1</v>
      </c>
      <c r="BX13" s="68">
        <v>6</v>
      </c>
      <c r="BY13" s="69" t="s">
        <v>1</v>
      </c>
      <c r="BZ13" s="69" t="s">
        <v>1</v>
      </c>
      <c r="CA13" s="69">
        <v>0</v>
      </c>
      <c r="CB13" s="69">
        <v>0</v>
      </c>
      <c r="CC13" s="69">
        <v>0</v>
      </c>
      <c r="CD13" s="70" t="s">
        <v>1</v>
      </c>
      <c r="CE13" s="68">
        <v>7</v>
      </c>
      <c r="CF13" s="69" t="s">
        <v>1</v>
      </c>
      <c r="CG13" s="69" t="s">
        <v>1</v>
      </c>
      <c r="CH13" s="69">
        <v>0</v>
      </c>
      <c r="CI13" s="69">
        <v>0</v>
      </c>
      <c r="CJ13" s="69">
        <v>0</v>
      </c>
      <c r="CK13" s="70" t="s">
        <v>1</v>
      </c>
      <c r="CL13" s="68">
        <v>7</v>
      </c>
      <c r="CM13" s="69" t="s">
        <v>1</v>
      </c>
      <c r="CN13" s="69" t="s">
        <v>1</v>
      </c>
      <c r="CO13" s="69">
        <v>0</v>
      </c>
      <c r="CP13" s="69">
        <v>0</v>
      </c>
      <c r="CQ13" s="69">
        <v>0</v>
      </c>
      <c r="CR13" s="70" t="s">
        <v>1</v>
      </c>
      <c r="CS13" s="68">
        <v>8</v>
      </c>
      <c r="CT13" s="69" t="s">
        <v>1</v>
      </c>
      <c r="CU13" s="69" t="s">
        <v>1</v>
      </c>
      <c r="CV13" s="69">
        <v>0</v>
      </c>
      <c r="CW13" s="69">
        <v>0</v>
      </c>
      <c r="CX13" s="69">
        <v>0</v>
      </c>
      <c r="CY13" s="70" t="s">
        <v>1</v>
      </c>
      <c r="CZ13" s="68" t="s">
        <v>1</v>
      </c>
      <c r="DA13" s="69" t="s">
        <v>1</v>
      </c>
      <c r="DB13" s="69" t="s">
        <v>1</v>
      </c>
      <c r="DC13" s="69" t="s">
        <v>1</v>
      </c>
      <c r="DD13" s="69" t="s">
        <v>1</v>
      </c>
      <c r="DE13" s="69" t="s">
        <v>1</v>
      </c>
      <c r="DF13" s="70" t="s">
        <v>1</v>
      </c>
      <c r="DG13" s="68">
        <v>9</v>
      </c>
      <c r="DH13" s="69" t="s">
        <v>1</v>
      </c>
      <c r="DI13" s="69" t="s">
        <v>1</v>
      </c>
      <c r="DJ13" s="69">
        <v>0</v>
      </c>
      <c r="DK13" s="69">
        <v>0</v>
      </c>
      <c r="DL13" s="69">
        <v>0</v>
      </c>
      <c r="DM13" s="70" t="s">
        <v>1</v>
      </c>
      <c r="DN13" s="68">
        <v>10</v>
      </c>
      <c r="DO13" s="69" t="s">
        <v>1</v>
      </c>
      <c r="DP13" s="69" t="s">
        <v>1</v>
      </c>
      <c r="DQ13" s="69">
        <v>0</v>
      </c>
      <c r="DR13" s="69">
        <v>0</v>
      </c>
      <c r="DS13" s="69">
        <v>0</v>
      </c>
      <c r="DT13" s="70" t="s">
        <v>1</v>
      </c>
      <c r="DU13" s="68">
        <v>11</v>
      </c>
      <c r="DV13" s="69" t="s">
        <v>1</v>
      </c>
      <c r="DW13" s="69" t="s">
        <v>1</v>
      </c>
      <c r="DX13" s="69">
        <v>0</v>
      </c>
      <c r="DY13" s="69">
        <v>0</v>
      </c>
      <c r="DZ13" s="69">
        <v>1</v>
      </c>
      <c r="EA13" s="70" t="s">
        <v>1</v>
      </c>
      <c r="EB13" s="68">
        <v>12</v>
      </c>
      <c r="EC13" s="69" t="s">
        <v>1</v>
      </c>
      <c r="ED13" s="69" t="s">
        <v>1</v>
      </c>
      <c r="EE13" s="69">
        <v>0</v>
      </c>
      <c r="EF13" s="69">
        <v>0</v>
      </c>
      <c r="EG13" s="69">
        <v>1</v>
      </c>
      <c r="EH13" s="70" t="s">
        <v>1</v>
      </c>
      <c r="EI13" s="68">
        <v>12</v>
      </c>
      <c r="EJ13" s="69" t="s">
        <v>1</v>
      </c>
      <c r="EK13" s="69" t="s">
        <v>1</v>
      </c>
      <c r="EL13" s="69">
        <v>0</v>
      </c>
      <c r="EM13" s="69">
        <v>0</v>
      </c>
      <c r="EN13" s="69">
        <v>1</v>
      </c>
      <c r="EO13" s="70" t="s">
        <v>1</v>
      </c>
      <c r="EP13" s="68">
        <v>14</v>
      </c>
      <c r="EQ13" s="69" t="s">
        <v>1</v>
      </c>
      <c r="ER13" s="69" t="s">
        <v>1</v>
      </c>
      <c r="ES13" s="69">
        <v>0</v>
      </c>
      <c r="ET13" s="69">
        <v>0</v>
      </c>
      <c r="EU13" s="69">
        <v>1</v>
      </c>
      <c r="EV13" s="70" t="s">
        <v>1</v>
      </c>
      <c r="EW13" s="68" t="s">
        <v>1</v>
      </c>
      <c r="EX13" s="69" t="s">
        <v>1</v>
      </c>
      <c r="EY13" s="69" t="s">
        <v>1</v>
      </c>
      <c r="EZ13" s="69" t="s">
        <v>1</v>
      </c>
      <c r="FA13" s="69" t="s">
        <v>1</v>
      </c>
      <c r="FB13" s="69" t="s">
        <v>1</v>
      </c>
      <c r="FC13" s="70" t="s">
        <v>1</v>
      </c>
      <c r="FD13" s="68">
        <v>15</v>
      </c>
      <c r="FE13" s="69" t="s">
        <v>1</v>
      </c>
      <c r="FF13" s="69" t="s">
        <v>1</v>
      </c>
      <c r="FG13" s="69">
        <v>0</v>
      </c>
      <c r="FH13" s="69">
        <v>0</v>
      </c>
      <c r="FI13" s="69">
        <v>1</v>
      </c>
      <c r="FJ13" s="70" t="s">
        <v>1</v>
      </c>
      <c r="FK13" s="68">
        <v>15</v>
      </c>
      <c r="FL13" s="69" t="s">
        <v>1</v>
      </c>
      <c r="FM13" s="69" t="s">
        <v>1</v>
      </c>
      <c r="FN13" s="69">
        <v>0</v>
      </c>
      <c r="FO13" s="69">
        <v>0</v>
      </c>
      <c r="FP13" s="69">
        <v>1</v>
      </c>
      <c r="FQ13" s="70" t="s">
        <v>1</v>
      </c>
      <c r="FR13" s="68">
        <v>17</v>
      </c>
      <c r="FS13" s="69" t="s">
        <v>1</v>
      </c>
      <c r="FT13" s="69" t="s">
        <v>1</v>
      </c>
      <c r="FU13" s="69">
        <v>0</v>
      </c>
      <c r="FV13" s="69">
        <v>0</v>
      </c>
      <c r="FW13" s="69">
        <v>1</v>
      </c>
      <c r="FX13" s="70" t="s">
        <v>1</v>
      </c>
      <c r="FY13" s="68">
        <v>20</v>
      </c>
      <c r="FZ13" s="69" t="s">
        <v>1</v>
      </c>
      <c r="GA13" s="69" t="s">
        <v>1</v>
      </c>
      <c r="GB13" s="69">
        <v>0</v>
      </c>
      <c r="GC13" s="69">
        <v>0</v>
      </c>
      <c r="GD13" s="69">
        <v>1</v>
      </c>
      <c r="GE13" s="70" t="s">
        <v>1</v>
      </c>
      <c r="GF13" s="112">
        <f t="shared" si="0"/>
        <v>21</v>
      </c>
      <c r="GG13" s="68"/>
      <c r="GH13" s="69"/>
      <c r="GI13" s="69"/>
      <c r="GJ13" s="69"/>
      <c r="GK13" s="69"/>
      <c r="GL13" s="69"/>
      <c r="GM13" s="70"/>
      <c r="GN13" s="112">
        <f t="shared" si="2"/>
        <v>0</v>
      </c>
    </row>
    <row r="14" spans="1:196" ht="12.75" x14ac:dyDescent="0.2">
      <c r="A14" s="12">
        <v>7</v>
      </c>
      <c r="B14" s="149"/>
      <c r="C14" s="13" t="s">
        <v>49</v>
      </c>
      <c r="D14" s="13">
        <v>75</v>
      </c>
      <c r="E14" s="171">
        <v>52</v>
      </c>
      <c r="F14" s="171">
        <v>0</v>
      </c>
      <c r="G14" s="171">
        <v>2</v>
      </c>
      <c r="H14" s="134">
        <v>1</v>
      </c>
      <c r="I14" s="171">
        <v>4</v>
      </c>
      <c r="J14" s="171">
        <v>3</v>
      </c>
      <c r="K14" s="171">
        <f>D14+D15+D16-E14-F14-G14-H14-I14</f>
        <v>121</v>
      </c>
      <c r="L14" s="143" t="s">
        <v>1</v>
      </c>
      <c r="M14" s="125">
        <v>1</v>
      </c>
      <c r="N14" s="119" t="s">
        <v>1</v>
      </c>
      <c r="O14" s="119">
        <v>0</v>
      </c>
      <c r="P14" s="119">
        <v>0</v>
      </c>
      <c r="Q14" s="119">
        <v>0</v>
      </c>
      <c r="R14" s="131">
        <v>0</v>
      </c>
      <c r="S14" s="122" t="s">
        <v>1</v>
      </c>
      <c r="T14" s="125">
        <v>2</v>
      </c>
      <c r="U14" s="119" t="s">
        <v>1</v>
      </c>
      <c r="V14" s="119">
        <v>0</v>
      </c>
      <c r="W14" s="119">
        <v>0</v>
      </c>
      <c r="X14" s="119">
        <v>0</v>
      </c>
      <c r="Y14" s="131">
        <v>0</v>
      </c>
      <c r="Z14" s="122" t="s">
        <v>1</v>
      </c>
      <c r="AA14" s="125">
        <v>3</v>
      </c>
      <c r="AB14" s="119" t="s">
        <v>1</v>
      </c>
      <c r="AC14" s="119">
        <v>0</v>
      </c>
      <c r="AD14" s="119">
        <v>0</v>
      </c>
      <c r="AE14" s="119">
        <v>0</v>
      </c>
      <c r="AF14" s="131">
        <v>0</v>
      </c>
      <c r="AG14" s="122" t="s">
        <v>1</v>
      </c>
      <c r="AH14" s="125">
        <v>4</v>
      </c>
      <c r="AI14" s="119" t="s">
        <v>1</v>
      </c>
      <c r="AJ14" s="119">
        <v>0</v>
      </c>
      <c r="AK14" s="119">
        <v>0</v>
      </c>
      <c r="AL14" s="119">
        <v>0</v>
      </c>
      <c r="AM14" s="131">
        <v>0</v>
      </c>
      <c r="AN14" s="122" t="s">
        <v>1</v>
      </c>
      <c r="AO14" s="125">
        <v>5</v>
      </c>
      <c r="AP14" s="119" t="s">
        <v>1</v>
      </c>
      <c r="AQ14" s="119">
        <v>0</v>
      </c>
      <c r="AR14" s="119">
        <v>0</v>
      </c>
      <c r="AS14" s="119">
        <v>0</v>
      </c>
      <c r="AT14" s="131">
        <v>0</v>
      </c>
      <c r="AU14" s="122" t="s">
        <v>1</v>
      </c>
      <c r="AV14" s="125">
        <v>7</v>
      </c>
      <c r="AW14" s="119" t="s">
        <v>1</v>
      </c>
      <c r="AX14" s="119">
        <v>0</v>
      </c>
      <c r="AY14" s="119">
        <v>0</v>
      </c>
      <c r="AZ14" s="119">
        <v>0</v>
      </c>
      <c r="BA14" s="131">
        <v>0</v>
      </c>
      <c r="BB14" s="122" t="s">
        <v>1</v>
      </c>
      <c r="BC14" s="125" t="s">
        <v>1</v>
      </c>
      <c r="BD14" s="119" t="s">
        <v>1</v>
      </c>
      <c r="BE14" s="119" t="s">
        <v>1</v>
      </c>
      <c r="BF14" s="119" t="s">
        <v>1</v>
      </c>
      <c r="BG14" s="119" t="s">
        <v>1</v>
      </c>
      <c r="BH14" s="131" t="s">
        <v>1</v>
      </c>
      <c r="BI14" s="122" t="s">
        <v>1</v>
      </c>
      <c r="BJ14" s="125">
        <v>7</v>
      </c>
      <c r="BK14" s="119" t="s">
        <v>1</v>
      </c>
      <c r="BL14" s="119">
        <v>0</v>
      </c>
      <c r="BM14" s="119">
        <v>0</v>
      </c>
      <c r="BN14" s="119">
        <v>0</v>
      </c>
      <c r="BO14" s="128">
        <v>0</v>
      </c>
      <c r="BP14" s="122" t="s">
        <v>1</v>
      </c>
      <c r="BQ14" s="125">
        <v>8</v>
      </c>
      <c r="BR14" s="119" t="s">
        <v>1</v>
      </c>
      <c r="BS14" s="119">
        <v>0</v>
      </c>
      <c r="BT14" s="119">
        <v>0</v>
      </c>
      <c r="BU14" s="119">
        <v>0</v>
      </c>
      <c r="BV14" s="128">
        <v>0</v>
      </c>
      <c r="BW14" s="122" t="s">
        <v>1</v>
      </c>
      <c r="BX14" s="125">
        <v>8</v>
      </c>
      <c r="BY14" s="119" t="s">
        <v>1</v>
      </c>
      <c r="BZ14" s="119">
        <v>0</v>
      </c>
      <c r="CA14" s="119">
        <v>0</v>
      </c>
      <c r="CB14" s="119">
        <v>0</v>
      </c>
      <c r="CC14" s="128">
        <v>0</v>
      </c>
      <c r="CD14" s="122" t="s">
        <v>1</v>
      </c>
      <c r="CE14" s="125">
        <v>9</v>
      </c>
      <c r="CF14" s="119" t="s">
        <v>1</v>
      </c>
      <c r="CG14" s="119">
        <v>0</v>
      </c>
      <c r="CH14" s="119">
        <v>0</v>
      </c>
      <c r="CI14" s="119">
        <v>0</v>
      </c>
      <c r="CJ14" s="128">
        <v>0</v>
      </c>
      <c r="CK14" s="122" t="s">
        <v>1</v>
      </c>
      <c r="CL14" s="125">
        <v>13</v>
      </c>
      <c r="CM14" s="119" t="s">
        <v>1</v>
      </c>
      <c r="CN14" s="119">
        <v>0</v>
      </c>
      <c r="CO14" s="119">
        <v>0</v>
      </c>
      <c r="CP14" s="119">
        <v>0</v>
      </c>
      <c r="CQ14" s="128">
        <v>0</v>
      </c>
      <c r="CR14" s="122" t="s">
        <v>1</v>
      </c>
      <c r="CS14" s="125">
        <v>15</v>
      </c>
      <c r="CT14" s="119" t="s">
        <v>1</v>
      </c>
      <c r="CU14" s="119">
        <v>0</v>
      </c>
      <c r="CV14" s="119">
        <v>0</v>
      </c>
      <c r="CW14" s="119">
        <v>0</v>
      </c>
      <c r="CX14" s="128">
        <v>0</v>
      </c>
      <c r="CY14" s="122" t="s">
        <v>1</v>
      </c>
      <c r="CZ14" s="125" t="s">
        <v>1</v>
      </c>
      <c r="DA14" s="119" t="s">
        <v>1</v>
      </c>
      <c r="DB14" s="119" t="s">
        <v>1</v>
      </c>
      <c r="DC14" s="119" t="s">
        <v>1</v>
      </c>
      <c r="DD14" s="119" t="s">
        <v>1</v>
      </c>
      <c r="DE14" s="131" t="s">
        <v>1</v>
      </c>
      <c r="DF14" s="122" t="s">
        <v>1</v>
      </c>
      <c r="DG14" s="125">
        <v>17</v>
      </c>
      <c r="DH14" s="119" t="s">
        <v>1</v>
      </c>
      <c r="DI14" s="119">
        <v>0</v>
      </c>
      <c r="DJ14" s="119">
        <v>0</v>
      </c>
      <c r="DK14" s="119">
        <v>0</v>
      </c>
      <c r="DL14" s="128">
        <v>0</v>
      </c>
      <c r="DM14" s="122" t="s">
        <v>1</v>
      </c>
      <c r="DN14" s="125">
        <v>21</v>
      </c>
      <c r="DO14" s="119" t="s">
        <v>1</v>
      </c>
      <c r="DP14" s="119">
        <v>0</v>
      </c>
      <c r="DQ14" s="119">
        <v>0</v>
      </c>
      <c r="DR14" s="119">
        <v>0</v>
      </c>
      <c r="DS14" s="128">
        <v>0</v>
      </c>
      <c r="DT14" s="122" t="s">
        <v>1</v>
      </c>
      <c r="DU14" s="125">
        <v>24</v>
      </c>
      <c r="DV14" s="119" t="s">
        <v>1</v>
      </c>
      <c r="DW14" s="119">
        <v>0</v>
      </c>
      <c r="DX14" s="119">
        <v>0</v>
      </c>
      <c r="DY14" s="119">
        <v>0</v>
      </c>
      <c r="DZ14" s="128">
        <v>1</v>
      </c>
      <c r="EA14" s="122" t="s">
        <v>1</v>
      </c>
      <c r="EB14" s="125">
        <v>26</v>
      </c>
      <c r="EC14" s="119" t="s">
        <v>1</v>
      </c>
      <c r="ED14" s="119">
        <v>0</v>
      </c>
      <c r="EE14" s="119">
        <v>0</v>
      </c>
      <c r="EF14" s="119">
        <v>0</v>
      </c>
      <c r="EG14" s="128">
        <v>1</v>
      </c>
      <c r="EH14" s="122" t="s">
        <v>1</v>
      </c>
      <c r="EI14" s="125">
        <v>27</v>
      </c>
      <c r="EJ14" s="119" t="s">
        <v>1</v>
      </c>
      <c r="EK14" s="119">
        <v>0</v>
      </c>
      <c r="EL14" s="119">
        <v>0</v>
      </c>
      <c r="EM14" s="119">
        <v>0</v>
      </c>
      <c r="EN14" s="128">
        <v>2</v>
      </c>
      <c r="EO14" s="122" t="s">
        <v>1</v>
      </c>
      <c r="EP14" s="125">
        <v>29</v>
      </c>
      <c r="EQ14" s="119" t="s">
        <v>1</v>
      </c>
      <c r="ER14" s="119">
        <v>0</v>
      </c>
      <c r="ES14" s="119">
        <v>0</v>
      </c>
      <c r="ET14" s="119">
        <v>0</v>
      </c>
      <c r="EU14" s="119">
        <v>2</v>
      </c>
      <c r="EV14" s="122" t="s">
        <v>1</v>
      </c>
      <c r="EW14" s="125" t="s">
        <v>1</v>
      </c>
      <c r="EX14" s="119" t="s">
        <v>1</v>
      </c>
      <c r="EY14" s="119" t="s">
        <v>1</v>
      </c>
      <c r="EZ14" s="119" t="s">
        <v>1</v>
      </c>
      <c r="FA14" s="119" t="s">
        <v>1</v>
      </c>
      <c r="FB14" s="131" t="s">
        <v>1</v>
      </c>
      <c r="FC14" s="122" t="s">
        <v>1</v>
      </c>
      <c r="FD14" s="125">
        <v>31</v>
      </c>
      <c r="FE14" s="119" t="s">
        <v>1</v>
      </c>
      <c r="FF14" s="119">
        <v>0</v>
      </c>
      <c r="FG14" s="119">
        <v>0</v>
      </c>
      <c r="FH14" s="119">
        <v>0</v>
      </c>
      <c r="FI14" s="119">
        <v>2</v>
      </c>
      <c r="FJ14" s="122" t="s">
        <v>1</v>
      </c>
      <c r="FK14" s="125">
        <v>33</v>
      </c>
      <c r="FL14" s="119" t="s">
        <v>1</v>
      </c>
      <c r="FM14" s="119">
        <v>0</v>
      </c>
      <c r="FN14" s="119">
        <v>0</v>
      </c>
      <c r="FO14" s="119">
        <f>0+1</f>
        <v>1</v>
      </c>
      <c r="FP14" s="128">
        <v>3</v>
      </c>
      <c r="FQ14" s="122" t="s">
        <v>1</v>
      </c>
      <c r="FR14" s="125">
        <v>37</v>
      </c>
      <c r="FS14" s="119" t="s">
        <v>1</v>
      </c>
      <c r="FT14" s="119">
        <v>0</v>
      </c>
      <c r="FU14" s="119">
        <v>0</v>
      </c>
      <c r="FV14" s="119">
        <f>0+1+1</f>
        <v>2</v>
      </c>
      <c r="FW14" s="128">
        <v>4</v>
      </c>
      <c r="FX14" s="122" t="s">
        <v>1</v>
      </c>
      <c r="FY14" s="125">
        <v>47</v>
      </c>
      <c r="FZ14" s="119" t="s">
        <v>1</v>
      </c>
      <c r="GA14" s="119">
        <v>0</v>
      </c>
      <c r="GB14" s="119">
        <v>0</v>
      </c>
      <c r="GC14" s="119">
        <f>0+1+1+2</f>
        <v>4</v>
      </c>
      <c r="GD14" s="128">
        <v>6</v>
      </c>
      <c r="GE14" s="122" t="s">
        <v>1</v>
      </c>
      <c r="GF14" s="141">
        <f t="shared" si="0"/>
        <v>57</v>
      </c>
      <c r="GG14" s="125"/>
      <c r="GH14" s="119"/>
      <c r="GI14" s="119"/>
      <c r="GJ14" s="178"/>
      <c r="GK14" s="119"/>
      <c r="GL14" s="119"/>
      <c r="GM14" s="122"/>
      <c r="GN14" s="141">
        <f t="shared" si="2"/>
        <v>0</v>
      </c>
    </row>
    <row r="15" spans="1:196" ht="12.75" x14ac:dyDescent="0.2">
      <c r="A15" s="12">
        <v>8</v>
      </c>
      <c r="B15" s="149"/>
      <c r="C15" s="13" t="s">
        <v>50</v>
      </c>
      <c r="D15" s="13">
        <v>30</v>
      </c>
      <c r="E15" s="172"/>
      <c r="F15" s="172"/>
      <c r="G15" s="172"/>
      <c r="H15" s="177"/>
      <c r="I15" s="172"/>
      <c r="J15" s="172"/>
      <c r="K15" s="174"/>
      <c r="L15" s="176"/>
      <c r="M15" s="126"/>
      <c r="N15" s="121"/>
      <c r="O15" s="121"/>
      <c r="P15" s="121"/>
      <c r="Q15" s="121"/>
      <c r="R15" s="132"/>
      <c r="S15" s="123"/>
      <c r="T15" s="126"/>
      <c r="U15" s="121"/>
      <c r="V15" s="121"/>
      <c r="W15" s="121"/>
      <c r="X15" s="121"/>
      <c r="Y15" s="132"/>
      <c r="Z15" s="123"/>
      <c r="AA15" s="126"/>
      <c r="AB15" s="121"/>
      <c r="AC15" s="121"/>
      <c r="AD15" s="121"/>
      <c r="AE15" s="121"/>
      <c r="AF15" s="132"/>
      <c r="AG15" s="123"/>
      <c r="AH15" s="126"/>
      <c r="AI15" s="121"/>
      <c r="AJ15" s="121"/>
      <c r="AK15" s="121"/>
      <c r="AL15" s="121"/>
      <c r="AM15" s="132"/>
      <c r="AN15" s="123"/>
      <c r="AO15" s="126"/>
      <c r="AP15" s="121"/>
      <c r="AQ15" s="121"/>
      <c r="AR15" s="121"/>
      <c r="AS15" s="121"/>
      <c r="AT15" s="132"/>
      <c r="AU15" s="123"/>
      <c r="AV15" s="126"/>
      <c r="AW15" s="121"/>
      <c r="AX15" s="121"/>
      <c r="AY15" s="121"/>
      <c r="AZ15" s="121"/>
      <c r="BA15" s="132"/>
      <c r="BB15" s="123"/>
      <c r="BC15" s="126"/>
      <c r="BD15" s="121"/>
      <c r="BE15" s="121"/>
      <c r="BF15" s="121"/>
      <c r="BG15" s="121"/>
      <c r="BH15" s="132"/>
      <c r="BI15" s="123"/>
      <c r="BJ15" s="126"/>
      <c r="BK15" s="121"/>
      <c r="BL15" s="121"/>
      <c r="BM15" s="121"/>
      <c r="BN15" s="121"/>
      <c r="BO15" s="129"/>
      <c r="BP15" s="123"/>
      <c r="BQ15" s="126"/>
      <c r="BR15" s="121"/>
      <c r="BS15" s="121"/>
      <c r="BT15" s="121"/>
      <c r="BU15" s="121"/>
      <c r="BV15" s="129"/>
      <c r="BW15" s="123"/>
      <c r="BX15" s="126"/>
      <c r="BY15" s="121"/>
      <c r="BZ15" s="121"/>
      <c r="CA15" s="121"/>
      <c r="CB15" s="121"/>
      <c r="CC15" s="129"/>
      <c r="CD15" s="123"/>
      <c r="CE15" s="126"/>
      <c r="CF15" s="121"/>
      <c r="CG15" s="121"/>
      <c r="CH15" s="121"/>
      <c r="CI15" s="121"/>
      <c r="CJ15" s="129"/>
      <c r="CK15" s="123"/>
      <c r="CL15" s="126"/>
      <c r="CM15" s="121"/>
      <c r="CN15" s="121"/>
      <c r="CO15" s="121"/>
      <c r="CP15" s="121"/>
      <c r="CQ15" s="129"/>
      <c r="CR15" s="123"/>
      <c r="CS15" s="126"/>
      <c r="CT15" s="121"/>
      <c r="CU15" s="121"/>
      <c r="CV15" s="121"/>
      <c r="CW15" s="121"/>
      <c r="CX15" s="129"/>
      <c r="CY15" s="123"/>
      <c r="CZ15" s="126"/>
      <c r="DA15" s="121"/>
      <c r="DB15" s="121"/>
      <c r="DC15" s="121"/>
      <c r="DD15" s="121"/>
      <c r="DE15" s="132"/>
      <c r="DF15" s="123"/>
      <c r="DG15" s="126"/>
      <c r="DH15" s="121"/>
      <c r="DI15" s="121"/>
      <c r="DJ15" s="121"/>
      <c r="DK15" s="121"/>
      <c r="DL15" s="129"/>
      <c r="DM15" s="123"/>
      <c r="DN15" s="126"/>
      <c r="DO15" s="121"/>
      <c r="DP15" s="121"/>
      <c r="DQ15" s="121"/>
      <c r="DR15" s="121"/>
      <c r="DS15" s="129"/>
      <c r="DT15" s="123"/>
      <c r="DU15" s="126"/>
      <c r="DV15" s="121"/>
      <c r="DW15" s="121"/>
      <c r="DX15" s="121"/>
      <c r="DY15" s="121"/>
      <c r="DZ15" s="129"/>
      <c r="EA15" s="123"/>
      <c r="EB15" s="126"/>
      <c r="EC15" s="121"/>
      <c r="ED15" s="121"/>
      <c r="EE15" s="121"/>
      <c r="EF15" s="121"/>
      <c r="EG15" s="129"/>
      <c r="EH15" s="123"/>
      <c r="EI15" s="126"/>
      <c r="EJ15" s="121"/>
      <c r="EK15" s="121"/>
      <c r="EL15" s="121"/>
      <c r="EM15" s="121"/>
      <c r="EN15" s="129"/>
      <c r="EO15" s="123"/>
      <c r="EP15" s="126"/>
      <c r="EQ15" s="121"/>
      <c r="ER15" s="121"/>
      <c r="ES15" s="121"/>
      <c r="ET15" s="121"/>
      <c r="EU15" s="121"/>
      <c r="EV15" s="123"/>
      <c r="EW15" s="126"/>
      <c r="EX15" s="121"/>
      <c r="EY15" s="121"/>
      <c r="EZ15" s="121"/>
      <c r="FA15" s="121"/>
      <c r="FB15" s="132"/>
      <c r="FC15" s="123"/>
      <c r="FD15" s="126"/>
      <c r="FE15" s="121"/>
      <c r="FF15" s="121"/>
      <c r="FG15" s="121"/>
      <c r="FH15" s="121"/>
      <c r="FI15" s="121"/>
      <c r="FJ15" s="123"/>
      <c r="FK15" s="126"/>
      <c r="FL15" s="121"/>
      <c r="FM15" s="121"/>
      <c r="FN15" s="121"/>
      <c r="FO15" s="121"/>
      <c r="FP15" s="129"/>
      <c r="FQ15" s="123"/>
      <c r="FR15" s="126"/>
      <c r="FS15" s="121"/>
      <c r="FT15" s="121"/>
      <c r="FU15" s="121"/>
      <c r="FV15" s="121"/>
      <c r="FW15" s="129"/>
      <c r="FX15" s="123"/>
      <c r="FY15" s="126"/>
      <c r="FZ15" s="121"/>
      <c r="GA15" s="121"/>
      <c r="GB15" s="121"/>
      <c r="GC15" s="121"/>
      <c r="GD15" s="129"/>
      <c r="GE15" s="123"/>
      <c r="GF15" s="141">
        <f t="shared" si="0"/>
        <v>0</v>
      </c>
      <c r="GG15" s="126"/>
      <c r="GH15" s="121"/>
      <c r="GI15" s="121"/>
      <c r="GJ15" s="180"/>
      <c r="GK15" s="121"/>
      <c r="GL15" s="121"/>
      <c r="GM15" s="123"/>
      <c r="GN15" s="141"/>
    </row>
    <row r="16" spans="1:196" ht="12.75" x14ac:dyDescent="0.2">
      <c r="A16" s="12">
        <v>9</v>
      </c>
      <c r="B16" s="149"/>
      <c r="C16" s="13" t="s">
        <v>16</v>
      </c>
      <c r="D16" s="13">
        <v>75</v>
      </c>
      <c r="E16" s="173"/>
      <c r="F16" s="173"/>
      <c r="G16" s="173"/>
      <c r="H16" s="135"/>
      <c r="I16" s="173"/>
      <c r="J16" s="173"/>
      <c r="K16" s="175"/>
      <c r="L16" s="144"/>
      <c r="M16" s="127"/>
      <c r="N16" s="120"/>
      <c r="O16" s="120"/>
      <c r="P16" s="120"/>
      <c r="Q16" s="120"/>
      <c r="R16" s="133"/>
      <c r="S16" s="124"/>
      <c r="T16" s="127"/>
      <c r="U16" s="120"/>
      <c r="V16" s="120"/>
      <c r="W16" s="120"/>
      <c r="X16" s="120"/>
      <c r="Y16" s="133"/>
      <c r="Z16" s="124"/>
      <c r="AA16" s="127"/>
      <c r="AB16" s="120"/>
      <c r="AC16" s="120"/>
      <c r="AD16" s="120"/>
      <c r="AE16" s="120"/>
      <c r="AF16" s="133"/>
      <c r="AG16" s="124"/>
      <c r="AH16" s="127"/>
      <c r="AI16" s="120"/>
      <c r="AJ16" s="120"/>
      <c r="AK16" s="120"/>
      <c r="AL16" s="120"/>
      <c r="AM16" s="133"/>
      <c r="AN16" s="124"/>
      <c r="AO16" s="127"/>
      <c r="AP16" s="120"/>
      <c r="AQ16" s="120"/>
      <c r="AR16" s="120"/>
      <c r="AS16" s="120"/>
      <c r="AT16" s="133"/>
      <c r="AU16" s="124"/>
      <c r="AV16" s="127"/>
      <c r="AW16" s="120"/>
      <c r="AX16" s="120"/>
      <c r="AY16" s="120"/>
      <c r="AZ16" s="120"/>
      <c r="BA16" s="133"/>
      <c r="BB16" s="124"/>
      <c r="BC16" s="127"/>
      <c r="BD16" s="120"/>
      <c r="BE16" s="120"/>
      <c r="BF16" s="120"/>
      <c r="BG16" s="120"/>
      <c r="BH16" s="133"/>
      <c r="BI16" s="124"/>
      <c r="BJ16" s="127"/>
      <c r="BK16" s="120"/>
      <c r="BL16" s="120"/>
      <c r="BM16" s="120"/>
      <c r="BN16" s="120"/>
      <c r="BO16" s="130"/>
      <c r="BP16" s="124"/>
      <c r="BQ16" s="127"/>
      <c r="BR16" s="120"/>
      <c r="BS16" s="120"/>
      <c r="BT16" s="120"/>
      <c r="BU16" s="120"/>
      <c r="BV16" s="130"/>
      <c r="BW16" s="124"/>
      <c r="BX16" s="127"/>
      <c r="BY16" s="120"/>
      <c r="BZ16" s="120"/>
      <c r="CA16" s="120"/>
      <c r="CB16" s="120"/>
      <c r="CC16" s="130"/>
      <c r="CD16" s="124"/>
      <c r="CE16" s="127"/>
      <c r="CF16" s="120"/>
      <c r="CG16" s="120"/>
      <c r="CH16" s="120"/>
      <c r="CI16" s="120"/>
      <c r="CJ16" s="130"/>
      <c r="CK16" s="124"/>
      <c r="CL16" s="127"/>
      <c r="CM16" s="120"/>
      <c r="CN16" s="120"/>
      <c r="CO16" s="120"/>
      <c r="CP16" s="120"/>
      <c r="CQ16" s="130"/>
      <c r="CR16" s="124"/>
      <c r="CS16" s="127"/>
      <c r="CT16" s="120"/>
      <c r="CU16" s="120"/>
      <c r="CV16" s="120"/>
      <c r="CW16" s="120"/>
      <c r="CX16" s="130"/>
      <c r="CY16" s="124"/>
      <c r="CZ16" s="127"/>
      <c r="DA16" s="120"/>
      <c r="DB16" s="120"/>
      <c r="DC16" s="120"/>
      <c r="DD16" s="120"/>
      <c r="DE16" s="133"/>
      <c r="DF16" s="124"/>
      <c r="DG16" s="127"/>
      <c r="DH16" s="120"/>
      <c r="DI16" s="120"/>
      <c r="DJ16" s="120"/>
      <c r="DK16" s="120"/>
      <c r="DL16" s="130"/>
      <c r="DM16" s="124"/>
      <c r="DN16" s="127"/>
      <c r="DO16" s="120"/>
      <c r="DP16" s="120"/>
      <c r="DQ16" s="120"/>
      <c r="DR16" s="120"/>
      <c r="DS16" s="130"/>
      <c r="DT16" s="124"/>
      <c r="DU16" s="127"/>
      <c r="DV16" s="120"/>
      <c r="DW16" s="120"/>
      <c r="DX16" s="120"/>
      <c r="DY16" s="120"/>
      <c r="DZ16" s="130"/>
      <c r="EA16" s="124"/>
      <c r="EB16" s="127"/>
      <c r="EC16" s="120"/>
      <c r="ED16" s="120"/>
      <c r="EE16" s="120"/>
      <c r="EF16" s="120"/>
      <c r="EG16" s="130"/>
      <c r="EH16" s="124"/>
      <c r="EI16" s="127"/>
      <c r="EJ16" s="120"/>
      <c r="EK16" s="120"/>
      <c r="EL16" s="120"/>
      <c r="EM16" s="120"/>
      <c r="EN16" s="130"/>
      <c r="EO16" s="124"/>
      <c r="EP16" s="127"/>
      <c r="EQ16" s="120"/>
      <c r="ER16" s="120"/>
      <c r="ES16" s="120"/>
      <c r="ET16" s="120"/>
      <c r="EU16" s="120"/>
      <c r="EV16" s="124"/>
      <c r="EW16" s="127"/>
      <c r="EX16" s="120"/>
      <c r="EY16" s="120"/>
      <c r="EZ16" s="120"/>
      <c r="FA16" s="120"/>
      <c r="FB16" s="133"/>
      <c r="FC16" s="124"/>
      <c r="FD16" s="127"/>
      <c r="FE16" s="120"/>
      <c r="FF16" s="120"/>
      <c r="FG16" s="120"/>
      <c r="FH16" s="120"/>
      <c r="FI16" s="120"/>
      <c r="FJ16" s="124"/>
      <c r="FK16" s="127"/>
      <c r="FL16" s="120"/>
      <c r="FM16" s="120"/>
      <c r="FN16" s="120"/>
      <c r="FO16" s="120"/>
      <c r="FP16" s="130"/>
      <c r="FQ16" s="124"/>
      <c r="FR16" s="127"/>
      <c r="FS16" s="120"/>
      <c r="FT16" s="120"/>
      <c r="FU16" s="120"/>
      <c r="FV16" s="120"/>
      <c r="FW16" s="130"/>
      <c r="FX16" s="124"/>
      <c r="FY16" s="127"/>
      <c r="FZ16" s="120"/>
      <c r="GA16" s="120"/>
      <c r="GB16" s="120"/>
      <c r="GC16" s="120"/>
      <c r="GD16" s="130"/>
      <c r="GE16" s="124"/>
      <c r="GF16" s="141">
        <f t="shared" si="0"/>
        <v>0</v>
      </c>
      <c r="GG16" s="127"/>
      <c r="GH16" s="120"/>
      <c r="GI16" s="120"/>
      <c r="GJ16" s="179"/>
      <c r="GK16" s="120"/>
      <c r="GL16" s="120"/>
      <c r="GM16" s="124"/>
      <c r="GN16" s="141"/>
    </row>
    <row r="17" spans="1:196" ht="12.75" x14ac:dyDescent="0.2">
      <c r="A17" s="12">
        <v>10</v>
      </c>
      <c r="B17" s="150"/>
      <c r="C17" s="13" t="s">
        <v>51</v>
      </c>
      <c r="D17" s="13">
        <v>50</v>
      </c>
      <c r="E17" s="14">
        <v>22</v>
      </c>
      <c r="F17" s="14">
        <v>0</v>
      </c>
      <c r="G17" s="14">
        <v>1</v>
      </c>
      <c r="H17" s="14">
        <v>0</v>
      </c>
      <c r="I17" s="14">
        <v>2</v>
      </c>
      <c r="J17" s="14">
        <v>1</v>
      </c>
      <c r="K17" s="14">
        <f t="shared" ref="K17:K20" si="4">D17-E17-F17-G17-H17-I17</f>
        <v>25</v>
      </c>
      <c r="L17" s="15" t="s">
        <v>1</v>
      </c>
      <c r="M17" s="68">
        <v>0</v>
      </c>
      <c r="N17" s="69" t="s">
        <v>1</v>
      </c>
      <c r="O17" s="69">
        <v>0</v>
      </c>
      <c r="P17" s="69" t="s">
        <v>1</v>
      </c>
      <c r="Q17" s="69">
        <v>0</v>
      </c>
      <c r="R17" s="69">
        <v>0</v>
      </c>
      <c r="S17" s="70" t="s">
        <v>1</v>
      </c>
      <c r="T17" s="68">
        <v>0</v>
      </c>
      <c r="U17" s="69" t="s">
        <v>1</v>
      </c>
      <c r="V17" s="69">
        <v>0</v>
      </c>
      <c r="W17" s="69" t="s">
        <v>1</v>
      </c>
      <c r="X17" s="69">
        <v>0</v>
      </c>
      <c r="Y17" s="69">
        <v>0</v>
      </c>
      <c r="Z17" s="70" t="s">
        <v>1</v>
      </c>
      <c r="AA17" s="68">
        <v>0</v>
      </c>
      <c r="AB17" s="69" t="s">
        <v>1</v>
      </c>
      <c r="AC17" s="69">
        <v>0</v>
      </c>
      <c r="AD17" s="69" t="s">
        <v>1</v>
      </c>
      <c r="AE17" s="69">
        <v>0</v>
      </c>
      <c r="AF17" s="69">
        <v>0</v>
      </c>
      <c r="AG17" s="70" t="s">
        <v>1</v>
      </c>
      <c r="AH17" s="68">
        <v>0</v>
      </c>
      <c r="AI17" s="69" t="s">
        <v>1</v>
      </c>
      <c r="AJ17" s="69">
        <v>0</v>
      </c>
      <c r="AK17" s="69" t="s">
        <v>1</v>
      </c>
      <c r="AL17" s="69">
        <v>0</v>
      </c>
      <c r="AM17" s="69">
        <v>0</v>
      </c>
      <c r="AN17" s="70" t="s">
        <v>1</v>
      </c>
      <c r="AO17" s="68">
        <v>3</v>
      </c>
      <c r="AP17" s="69" t="s">
        <v>1</v>
      </c>
      <c r="AQ17" s="69">
        <v>0</v>
      </c>
      <c r="AR17" s="69" t="s">
        <v>1</v>
      </c>
      <c r="AS17" s="69">
        <v>0</v>
      </c>
      <c r="AT17" s="69">
        <v>0</v>
      </c>
      <c r="AU17" s="70" t="s">
        <v>1</v>
      </c>
      <c r="AV17" s="68">
        <v>3</v>
      </c>
      <c r="AW17" s="69" t="s">
        <v>1</v>
      </c>
      <c r="AX17" s="69">
        <v>0</v>
      </c>
      <c r="AY17" s="69" t="s">
        <v>1</v>
      </c>
      <c r="AZ17" s="69">
        <v>0</v>
      </c>
      <c r="BA17" s="69">
        <v>0</v>
      </c>
      <c r="BB17" s="70" t="s">
        <v>1</v>
      </c>
      <c r="BC17" s="68" t="s">
        <v>1</v>
      </c>
      <c r="BD17" s="69" t="s">
        <v>1</v>
      </c>
      <c r="BE17" s="69" t="s">
        <v>1</v>
      </c>
      <c r="BF17" s="69" t="s">
        <v>1</v>
      </c>
      <c r="BG17" s="69" t="s">
        <v>1</v>
      </c>
      <c r="BH17" s="69" t="s">
        <v>1</v>
      </c>
      <c r="BI17" s="70" t="s">
        <v>1</v>
      </c>
      <c r="BJ17" s="68">
        <v>3</v>
      </c>
      <c r="BK17" s="69" t="s">
        <v>1</v>
      </c>
      <c r="BL17" s="69">
        <v>0</v>
      </c>
      <c r="BM17" s="69" t="s">
        <v>1</v>
      </c>
      <c r="BN17" s="69">
        <v>0</v>
      </c>
      <c r="BO17" s="69">
        <v>0</v>
      </c>
      <c r="BP17" s="70" t="s">
        <v>1</v>
      </c>
      <c r="BQ17" s="68">
        <v>5</v>
      </c>
      <c r="BR17" s="69" t="s">
        <v>1</v>
      </c>
      <c r="BS17" s="69">
        <v>0</v>
      </c>
      <c r="BT17" s="69" t="s">
        <v>1</v>
      </c>
      <c r="BU17" s="69">
        <v>0</v>
      </c>
      <c r="BV17" s="69">
        <v>0</v>
      </c>
      <c r="BW17" s="70" t="s">
        <v>1</v>
      </c>
      <c r="BX17" s="68">
        <v>6</v>
      </c>
      <c r="BY17" s="69" t="s">
        <v>1</v>
      </c>
      <c r="BZ17" s="69">
        <v>0</v>
      </c>
      <c r="CA17" s="69" t="s">
        <v>1</v>
      </c>
      <c r="CB17" s="69">
        <v>0</v>
      </c>
      <c r="CC17" s="69">
        <v>0</v>
      </c>
      <c r="CD17" s="70" t="s">
        <v>1</v>
      </c>
      <c r="CE17" s="68">
        <v>6</v>
      </c>
      <c r="CF17" s="69" t="s">
        <v>1</v>
      </c>
      <c r="CG17" s="69">
        <v>0</v>
      </c>
      <c r="CH17" s="69" t="s">
        <v>1</v>
      </c>
      <c r="CI17" s="69">
        <v>0</v>
      </c>
      <c r="CJ17" s="69">
        <v>0</v>
      </c>
      <c r="CK17" s="70" t="s">
        <v>1</v>
      </c>
      <c r="CL17" s="68">
        <v>7</v>
      </c>
      <c r="CM17" s="69" t="s">
        <v>1</v>
      </c>
      <c r="CN17" s="69">
        <v>0</v>
      </c>
      <c r="CO17" s="69" t="s">
        <v>1</v>
      </c>
      <c r="CP17" s="69">
        <v>0</v>
      </c>
      <c r="CQ17" s="69">
        <v>0</v>
      </c>
      <c r="CR17" s="70" t="s">
        <v>1</v>
      </c>
      <c r="CS17" s="68">
        <v>8</v>
      </c>
      <c r="CT17" s="69" t="s">
        <v>1</v>
      </c>
      <c r="CU17" s="69">
        <v>0</v>
      </c>
      <c r="CV17" s="69" t="s">
        <v>1</v>
      </c>
      <c r="CW17" s="69">
        <v>0</v>
      </c>
      <c r="CX17" s="69">
        <v>0</v>
      </c>
      <c r="CY17" s="70" t="s">
        <v>1</v>
      </c>
      <c r="CZ17" s="68" t="s">
        <v>1</v>
      </c>
      <c r="DA17" s="69" t="s">
        <v>1</v>
      </c>
      <c r="DB17" s="69" t="s">
        <v>1</v>
      </c>
      <c r="DC17" s="69" t="s">
        <v>1</v>
      </c>
      <c r="DD17" s="69" t="s">
        <v>1</v>
      </c>
      <c r="DE17" s="69" t="s">
        <v>1</v>
      </c>
      <c r="DF17" s="70" t="s">
        <v>1</v>
      </c>
      <c r="DG17" s="68">
        <v>10</v>
      </c>
      <c r="DH17" s="69" t="s">
        <v>1</v>
      </c>
      <c r="DI17" s="69">
        <v>0</v>
      </c>
      <c r="DJ17" s="69" t="s">
        <v>1</v>
      </c>
      <c r="DK17" s="69">
        <v>0</v>
      </c>
      <c r="DL17" s="69">
        <v>0</v>
      </c>
      <c r="DM17" s="70" t="s">
        <v>1</v>
      </c>
      <c r="DN17" s="68">
        <v>10</v>
      </c>
      <c r="DO17" s="69" t="s">
        <v>1</v>
      </c>
      <c r="DP17" s="69">
        <v>0</v>
      </c>
      <c r="DQ17" s="69" t="s">
        <v>1</v>
      </c>
      <c r="DR17" s="69">
        <v>0</v>
      </c>
      <c r="DS17" s="69">
        <v>0</v>
      </c>
      <c r="DT17" s="70" t="s">
        <v>1</v>
      </c>
      <c r="DU17" s="68">
        <v>11</v>
      </c>
      <c r="DV17" s="69" t="s">
        <v>1</v>
      </c>
      <c r="DW17" s="69">
        <v>0</v>
      </c>
      <c r="DX17" s="69" t="s">
        <v>1</v>
      </c>
      <c r="DY17" s="69">
        <v>0</v>
      </c>
      <c r="DZ17" s="69">
        <v>0</v>
      </c>
      <c r="EA17" s="70" t="s">
        <v>1</v>
      </c>
      <c r="EB17" s="68">
        <v>13</v>
      </c>
      <c r="EC17" s="69" t="s">
        <v>1</v>
      </c>
      <c r="ED17" s="69">
        <v>0</v>
      </c>
      <c r="EE17" s="69" t="s">
        <v>1</v>
      </c>
      <c r="EF17" s="69">
        <v>0</v>
      </c>
      <c r="EG17" s="69">
        <v>0</v>
      </c>
      <c r="EH17" s="70" t="s">
        <v>1</v>
      </c>
      <c r="EI17" s="68">
        <v>14</v>
      </c>
      <c r="EJ17" s="69" t="s">
        <v>1</v>
      </c>
      <c r="EK17" s="69">
        <v>0</v>
      </c>
      <c r="EL17" s="69" t="s">
        <v>1</v>
      </c>
      <c r="EM17" s="69">
        <v>0</v>
      </c>
      <c r="EN17" s="69">
        <v>0</v>
      </c>
      <c r="EO17" s="70" t="s">
        <v>1</v>
      </c>
      <c r="EP17" s="68">
        <v>14</v>
      </c>
      <c r="EQ17" s="69" t="s">
        <v>1</v>
      </c>
      <c r="ER17" s="69">
        <v>0</v>
      </c>
      <c r="ES17" s="69" t="s">
        <v>1</v>
      </c>
      <c r="ET17" s="69">
        <v>0</v>
      </c>
      <c r="EU17" s="69">
        <v>0</v>
      </c>
      <c r="EV17" s="70" t="s">
        <v>1</v>
      </c>
      <c r="EW17" s="68" t="s">
        <v>1</v>
      </c>
      <c r="EX17" s="69" t="s">
        <v>1</v>
      </c>
      <c r="EY17" s="69" t="s">
        <v>1</v>
      </c>
      <c r="EZ17" s="69" t="s">
        <v>1</v>
      </c>
      <c r="FA17" s="69" t="s">
        <v>1</v>
      </c>
      <c r="FB17" s="69" t="s">
        <v>1</v>
      </c>
      <c r="FC17" s="70" t="s">
        <v>1</v>
      </c>
      <c r="FD17" s="68">
        <v>14</v>
      </c>
      <c r="FE17" s="69" t="s">
        <v>1</v>
      </c>
      <c r="FF17" s="69">
        <v>0</v>
      </c>
      <c r="FG17" s="69" t="s">
        <v>1</v>
      </c>
      <c r="FH17" s="69">
        <v>0</v>
      </c>
      <c r="FI17" s="69">
        <v>0</v>
      </c>
      <c r="FJ17" s="70" t="s">
        <v>1</v>
      </c>
      <c r="FK17" s="68">
        <v>15</v>
      </c>
      <c r="FL17" s="69" t="s">
        <v>1</v>
      </c>
      <c r="FM17" s="69">
        <v>0</v>
      </c>
      <c r="FN17" s="69" t="s">
        <v>1</v>
      </c>
      <c r="FO17" s="69">
        <v>0</v>
      </c>
      <c r="FP17" s="69">
        <v>0</v>
      </c>
      <c r="FQ17" s="70" t="s">
        <v>1</v>
      </c>
      <c r="FR17" s="68">
        <v>17</v>
      </c>
      <c r="FS17" s="69" t="s">
        <v>1</v>
      </c>
      <c r="FT17" s="69">
        <v>0</v>
      </c>
      <c r="FU17" s="69" t="s">
        <v>1</v>
      </c>
      <c r="FV17" s="69">
        <f>0+1</f>
        <v>1</v>
      </c>
      <c r="FW17" s="69">
        <v>0</v>
      </c>
      <c r="FX17" s="70" t="s">
        <v>1</v>
      </c>
      <c r="FY17" s="68">
        <v>20</v>
      </c>
      <c r="FZ17" s="69" t="s">
        <v>1</v>
      </c>
      <c r="GA17" s="69">
        <v>0</v>
      </c>
      <c r="GB17" s="69" t="s">
        <v>1</v>
      </c>
      <c r="GC17" s="69">
        <f>0+1</f>
        <v>1</v>
      </c>
      <c r="GD17" s="69">
        <v>1</v>
      </c>
      <c r="GE17" s="70" t="s">
        <v>1</v>
      </c>
      <c r="GF17" s="112">
        <f t="shared" si="0"/>
        <v>22</v>
      </c>
      <c r="GG17" s="68"/>
      <c r="GH17" s="69"/>
      <c r="GI17" s="69"/>
      <c r="GJ17" s="69"/>
      <c r="GK17" s="69"/>
      <c r="GL17" s="69"/>
      <c r="GM17" s="70"/>
      <c r="GN17" s="112">
        <f t="shared" ref="GN17:GN43" si="5">SUM(GG17:GM17)</f>
        <v>0</v>
      </c>
    </row>
    <row r="18" spans="1:196" ht="12.75" x14ac:dyDescent="0.2">
      <c r="A18" s="12">
        <v>11</v>
      </c>
      <c r="B18" s="150"/>
      <c r="C18" s="13" t="s">
        <v>52</v>
      </c>
      <c r="D18" s="13">
        <v>60</v>
      </c>
      <c r="E18" s="14">
        <v>22</v>
      </c>
      <c r="F18" s="14">
        <v>0</v>
      </c>
      <c r="G18" s="14">
        <v>1</v>
      </c>
      <c r="H18" s="14">
        <v>0</v>
      </c>
      <c r="I18" s="14">
        <v>2</v>
      </c>
      <c r="J18" s="14">
        <v>1</v>
      </c>
      <c r="K18" s="14">
        <f t="shared" si="4"/>
        <v>35</v>
      </c>
      <c r="L18" s="15" t="s">
        <v>1</v>
      </c>
      <c r="M18" s="68">
        <v>0</v>
      </c>
      <c r="N18" s="69" t="s">
        <v>1</v>
      </c>
      <c r="O18" s="69">
        <v>0</v>
      </c>
      <c r="P18" s="69" t="s">
        <v>1</v>
      </c>
      <c r="Q18" s="69">
        <v>0</v>
      </c>
      <c r="R18" s="69">
        <v>0</v>
      </c>
      <c r="S18" s="70" t="s">
        <v>1</v>
      </c>
      <c r="T18" s="68">
        <v>0</v>
      </c>
      <c r="U18" s="69" t="s">
        <v>1</v>
      </c>
      <c r="V18" s="69">
        <v>0</v>
      </c>
      <c r="W18" s="69" t="s">
        <v>1</v>
      </c>
      <c r="X18" s="69">
        <v>1</v>
      </c>
      <c r="Y18" s="69">
        <v>0</v>
      </c>
      <c r="Z18" s="70" t="s">
        <v>1</v>
      </c>
      <c r="AA18" s="68">
        <v>0</v>
      </c>
      <c r="AB18" s="69" t="s">
        <v>1</v>
      </c>
      <c r="AC18" s="69">
        <v>0</v>
      </c>
      <c r="AD18" s="69" t="s">
        <v>1</v>
      </c>
      <c r="AE18" s="69">
        <v>2</v>
      </c>
      <c r="AF18" s="69">
        <v>0</v>
      </c>
      <c r="AG18" s="70" t="s">
        <v>1</v>
      </c>
      <c r="AH18" s="68">
        <v>0</v>
      </c>
      <c r="AI18" s="69" t="s">
        <v>1</v>
      </c>
      <c r="AJ18" s="69">
        <v>0</v>
      </c>
      <c r="AK18" s="69" t="s">
        <v>1</v>
      </c>
      <c r="AL18" s="69">
        <v>2</v>
      </c>
      <c r="AM18" s="69">
        <v>0</v>
      </c>
      <c r="AN18" s="70" t="s">
        <v>1</v>
      </c>
      <c r="AO18" s="68">
        <v>0</v>
      </c>
      <c r="AP18" s="69" t="s">
        <v>1</v>
      </c>
      <c r="AQ18" s="69">
        <v>0</v>
      </c>
      <c r="AR18" s="69" t="s">
        <v>1</v>
      </c>
      <c r="AS18" s="69">
        <v>2</v>
      </c>
      <c r="AT18" s="69">
        <v>0</v>
      </c>
      <c r="AU18" s="70" t="s">
        <v>1</v>
      </c>
      <c r="AV18" s="68">
        <v>1</v>
      </c>
      <c r="AW18" s="69" t="s">
        <v>1</v>
      </c>
      <c r="AX18" s="69">
        <v>0</v>
      </c>
      <c r="AY18" s="69" t="s">
        <v>1</v>
      </c>
      <c r="AZ18" s="69">
        <v>2</v>
      </c>
      <c r="BA18" s="69">
        <v>0</v>
      </c>
      <c r="BB18" s="70" t="s">
        <v>1</v>
      </c>
      <c r="BC18" s="68" t="s">
        <v>1</v>
      </c>
      <c r="BD18" s="69" t="s">
        <v>1</v>
      </c>
      <c r="BE18" s="69" t="s">
        <v>1</v>
      </c>
      <c r="BF18" s="69" t="s">
        <v>1</v>
      </c>
      <c r="BG18" s="69" t="s">
        <v>1</v>
      </c>
      <c r="BH18" s="69" t="s">
        <v>1</v>
      </c>
      <c r="BI18" s="70" t="s">
        <v>1</v>
      </c>
      <c r="BJ18" s="68">
        <v>1</v>
      </c>
      <c r="BK18" s="69" t="s">
        <v>1</v>
      </c>
      <c r="BL18" s="69">
        <v>0</v>
      </c>
      <c r="BM18" s="69" t="s">
        <v>1</v>
      </c>
      <c r="BN18" s="69">
        <v>2</v>
      </c>
      <c r="BO18" s="69">
        <v>0</v>
      </c>
      <c r="BP18" s="70" t="s">
        <v>1</v>
      </c>
      <c r="BQ18" s="68">
        <v>1</v>
      </c>
      <c r="BR18" s="69" t="s">
        <v>1</v>
      </c>
      <c r="BS18" s="69">
        <v>0</v>
      </c>
      <c r="BT18" s="69" t="s">
        <v>1</v>
      </c>
      <c r="BU18" s="69">
        <v>2</v>
      </c>
      <c r="BV18" s="69">
        <v>0</v>
      </c>
      <c r="BW18" s="70" t="s">
        <v>1</v>
      </c>
      <c r="BX18" s="68">
        <v>1</v>
      </c>
      <c r="BY18" s="69" t="s">
        <v>1</v>
      </c>
      <c r="BZ18" s="69">
        <v>0</v>
      </c>
      <c r="CA18" s="69" t="s">
        <v>1</v>
      </c>
      <c r="CB18" s="69">
        <v>3</v>
      </c>
      <c r="CC18" s="69">
        <v>0</v>
      </c>
      <c r="CD18" s="70" t="s">
        <v>1</v>
      </c>
      <c r="CE18" s="68">
        <v>2</v>
      </c>
      <c r="CF18" s="69" t="s">
        <v>1</v>
      </c>
      <c r="CG18" s="69">
        <v>0</v>
      </c>
      <c r="CH18" s="69" t="s">
        <v>1</v>
      </c>
      <c r="CI18" s="69">
        <v>3</v>
      </c>
      <c r="CJ18" s="69">
        <v>0</v>
      </c>
      <c r="CK18" s="70" t="s">
        <v>1</v>
      </c>
      <c r="CL18" s="68">
        <v>2</v>
      </c>
      <c r="CM18" s="69" t="s">
        <v>1</v>
      </c>
      <c r="CN18" s="69">
        <v>0</v>
      </c>
      <c r="CO18" s="69" t="s">
        <v>1</v>
      </c>
      <c r="CP18" s="69">
        <v>3</v>
      </c>
      <c r="CQ18" s="69">
        <v>0</v>
      </c>
      <c r="CR18" s="70" t="s">
        <v>1</v>
      </c>
      <c r="CS18" s="68">
        <v>3</v>
      </c>
      <c r="CT18" s="69" t="s">
        <v>1</v>
      </c>
      <c r="CU18" s="69">
        <v>0</v>
      </c>
      <c r="CV18" s="69" t="s">
        <v>1</v>
      </c>
      <c r="CW18" s="69">
        <v>3</v>
      </c>
      <c r="CX18" s="69">
        <v>0</v>
      </c>
      <c r="CY18" s="70" t="s">
        <v>1</v>
      </c>
      <c r="CZ18" s="68" t="s">
        <v>1</v>
      </c>
      <c r="DA18" s="69" t="s">
        <v>1</v>
      </c>
      <c r="DB18" s="69" t="s">
        <v>1</v>
      </c>
      <c r="DC18" s="69" t="s">
        <v>1</v>
      </c>
      <c r="DD18" s="69" t="s">
        <v>1</v>
      </c>
      <c r="DE18" s="69" t="s">
        <v>1</v>
      </c>
      <c r="DF18" s="70" t="s">
        <v>1</v>
      </c>
      <c r="DG18" s="68">
        <v>4</v>
      </c>
      <c r="DH18" s="69" t="s">
        <v>1</v>
      </c>
      <c r="DI18" s="69">
        <v>0</v>
      </c>
      <c r="DJ18" s="69" t="s">
        <v>1</v>
      </c>
      <c r="DK18" s="69">
        <v>4</v>
      </c>
      <c r="DL18" s="69">
        <v>0</v>
      </c>
      <c r="DM18" s="70" t="s">
        <v>1</v>
      </c>
      <c r="DN18" s="68">
        <v>5</v>
      </c>
      <c r="DO18" s="69" t="s">
        <v>1</v>
      </c>
      <c r="DP18" s="69">
        <v>0</v>
      </c>
      <c r="DQ18" s="69" t="s">
        <v>1</v>
      </c>
      <c r="DR18" s="69">
        <v>4</v>
      </c>
      <c r="DS18" s="69">
        <v>0</v>
      </c>
      <c r="DT18" s="70" t="s">
        <v>1</v>
      </c>
      <c r="DU18" s="68">
        <v>8</v>
      </c>
      <c r="DV18" s="69" t="s">
        <v>1</v>
      </c>
      <c r="DW18" s="69">
        <v>0</v>
      </c>
      <c r="DX18" s="69" t="s">
        <v>1</v>
      </c>
      <c r="DY18" s="69">
        <v>4</v>
      </c>
      <c r="DZ18" s="69">
        <v>0</v>
      </c>
      <c r="EA18" s="70" t="s">
        <v>1</v>
      </c>
      <c r="EB18" s="68">
        <v>8</v>
      </c>
      <c r="EC18" s="69" t="s">
        <v>1</v>
      </c>
      <c r="ED18" s="69">
        <v>0</v>
      </c>
      <c r="EE18" s="69" t="s">
        <v>1</v>
      </c>
      <c r="EF18" s="69">
        <f>4+2</f>
        <v>6</v>
      </c>
      <c r="EG18" s="69">
        <v>0</v>
      </c>
      <c r="EH18" s="70" t="s">
        <v>1</v>
      </c>
      <c r="EI18" s="68">
        <v>9</v>
      </c>
      <c r="EJ18" s="69" t="s">
        <v>1</v>
      </c>
      <c r="EK18" s="69">
        <v>0</v>
      </c>
      <c r="EL18" s="69" t="s">
        <v>1</v>
      </c>
      <c r="EM18" s="69">
        <f>4+2</f>
        <v>6</v>
      </c>
      <c r="EN18" s="69">
        <v>0</v>
      </c>
      <c r="EO18" s="70" t="s">
        <v>1</v>
      </c>
      <c r="EP18" s="68">
        <v>9</v>
      </c>
      <c r="EQ18" s="69" t="s">
        <v>1</v>
      </c>
      <c r="ER18" s="69">
        <v>0</v>
      </c>
      <c r="ES18" s="69" t="s">
        <v>1</v>
      </c>
      <c r="ET18" s="69">
        <f>4+2</f>
        <v>6</v>
      </c>
      <c r="EU18" s="69">
        <v>0</v>
      </c>
      <c r="EV18" s="70" t="s">
        <v>1</v>
      </c>
      <c r="EW18" s="68" t="s">
        <v>1</v>
      </c>
      <c r="EX18" s="69" t="s">
        <v>1</v>
      </c>
      <c r="EY18" s="69" t="s">
        <v>1</v>
      </c>
      <c r="EZ18" s="69" t="s">
        <v>1</v>
      </c>
      <c r="FA18" s="69" t="s">
        <v>1</v>
      </c>
      <c r="FB18" s="69" t="s">
        <v>1</v>
      </c>
      <c r="FC18" s="70" t="s">
        <v>1</v>
      </c>
      <c r="FD18" s="68">
        <v>11</v>
      </c>
      <c r="FE18" s="69" t="s">
        <v>1</v>
      </c>
      <c r="FF18" s="69">
        <v>0</v>
      </c>
      <c r="FG18" s="69" t="s">
        <v>1</v>
      </c>
      <c r="FH18" s="69">
        <v>6</v>
      </c>
      <c r="FI18" s="69">
        <v>0</v>
      </c>
      <c r="FJ18" s="70" t="s">
        <v>1</v>
      </c>
      <c r="FK18" s="68">
        <v>12</v>
      </c>
      <c r="FL18" s="69" t="s">
        <v>1</v>
      </c>
      <c r="FM18" s="69">
        <v>0</v>
      </c>
      <c r="FN18" s="69" t="s">
        <v>1</v>
      </c>
      <c r="FO18" s="69">
        <v>6</v>
      </c>
      <c r="FP18" s="69">
        <v>0</v>
      </c>
      <c r="FQ18" s="70" t="s">
        <v>1</v>
      </c>
      <c r="FR18" s="68">
        <v>12</v>
      </c>
      <c r="FS18" s="69" t="s">
        <v>1</v>
      </c>
      <c r="FT18" s="69">
        <v>0</v>
      </c>
      <c r="FU18" s="69" t="s">
        <v>1</v>
      </c>
      <c r="FV18" s="69">
        <v>6</v>
      </c>
      <c r="FW18" s="69">
        <v>0</v>
      </c>
      <c r="FX18" s="70" t="s">
        <v>1</v>
      </c>
      <c r="FY18" s="68">
        <v>13</v>
      </c>
      <c r="FZ18" s="69" t="s">
        <v>1</v>
      </c>
      <c r="GA18" s="69">
        <v>0</v>
      </c>
      <c r="GB18" s="69" t="s">
        <v>1</v>
      </c>
      <c r="GC18" s="69">
        <v>6</v>
      </c>
      <c r="GD18" s="69">
        <v>0</v>
      </c>
      <c r="GE18" s="70" t="s">
        <v>1</v>
      </c>
      <c r="GF18" s="112">
        <f t="shared" si="0"/>
        <v>19</v>
      </c>
      <c r="GG18" s="68"/>
      <c r="GH18" s="69"/>
      <c r="GI18" s="69"/>
      <c r="GJ18" s="69"/>
      <c r="GK18" s="69"/>
      <c r="GL18" s="69"/>
      <c r="GM18" s="70"/>
      <c r="GN18" s="112">
        <f t="shared" si="5"/>
        <v>0</v>
      </c>
    </row>
    <row r="19" spans="1:196" ht="12.75" x14ac:dyDescent="0.2">
      <c r="A19" s="12">
        <v>12</v>
      </c>
      <c r="B19" s="150"/>
      <c r="C19" s="13" t="s">
        <v>53</v>
      </c>
      <c r="D19" s="13">
        <v>60</v>
      </c>
      <c r="E19" s="14">
        <v>22</v>
      </c>
      <c r="F19" s="14">
        <v>0</v>
      </c>
      <c r="G19" s="14">
        <v>2</v>
      </c>
      <c r="H19" s="14">
        <v>0</v>
      </c>
      <c r="I19" s="14">
        <v>0</v>
      </c>
      <c r="J19" s="14">
        <v>0</v>
      </c>
      <c r="K19" s="14">
        <f t="shared" si="4"/>
        <v>36</v>
      </c>
      <c r="L19" s="15" t="s">
        <v>1</v>
      </c>
      <c r="M19" s="68">
        <v>0</v>
      </c>
      <c r="N19" s="69" t="s">
        <v>1</v>
      </c>
      <c r="O19" s="69">
        <v>0</v>
      </c>
      <c r="P19" s="69" t="s">
        <v>1</v>
      </c>
      <c r="Q19" s="69" t="s">
        <v>1</v>
      </c>
      <c r="R19" s="69">
        <v>0</v>
      </c>
      <c r="S19" s="70" t="s">
        <v>1</v>
      </c>
      <c r="T19" s="68">
        <v>0</v>
      </c>
      <c r="U19" s="69" t="s">
        <v>1</v>
      </c>
      <c r="V19" s="69">
        <v>0</v>
      </c>
      <c r="W19" s="69" t="s">
        <v>1</v>
      </c>
      <c r="X19" s="69" t="s">
        <v>1</v>
      </c>
      <c r="Y19" s="69">
        <v>0</v>
      </c>
      <c r="Z19" s="70" t="s">
        <v>1</v>
      </c>
      <c r="AA19" s="68">
        <v>0</v>
      </c>
      <c r="AB19" s="69" t="s">
        <v>1</v>
      </c>
      <c r="AC19" s="69">
        <v>0</v>
      </c>
      <c r="AD19" s="69" t="s">
        <v>1</v>
      </c>
      <c r="AE19" s="69" t="s">
        <v>1</v>
      </c>
      <c r="AF19" s="69">
        <v>0</v>
      </c>
      <c r="AG19" s="70" t="s">
        <v>1</v>
      </c>
      <c r="AH19" s="68">
        <v>0</v>
      </c>
      <c r="AI19" s="69" t="s">
        <v>1</v>
      </c>
      <c r="AJ19" s="69">
        <v>0</v>
      </c>
      <c r="AK19" s="69" t="s">
        <v>1</v>
      </c>
      <c r="AL19" s="69" t="s">
        <v>1</v>
      </c>
      <c r="AM19" s="69">
        <v>0</v>
      </c>
      <c r="AN19" s="70" t="s">
        <v>1</v>
      </c>
      <c r="AO19" s="68">
        <v>0</v>
      </c>
      <c r="AP19" s="69" t="s">
        <v>1</v>
      </c>
      <c r="AQ19" s="69">
        <v>0</v>
      </c>
      <c r="AR19" s="69" t="s">
        <v>1</v>
      </c>
      <c r="AS19" s="69" t="s">
        <v>1</v>
      </c>
      <c r="AT19" s="69">
        <v>0</v>
      </c>
      <c r="AU19" s="70" t="s">
        <v>1</v>
      </c>
      <c r="AV19" s="68">
        <v>1</v>
      </c>
      <c r="AW19" s="69" t="s">
        <v>1</v>
      </c>
      <c r="AX19" s="69">
        <v>0</v>
      </c>
      <c r="AY19" s="69" t="s">
        <v>1</v>
      </c>
      <c r="AZ19" s="69" t="s">
        <v>1</v>
      </c>
      <c r="BA19" s="69">
        <v>0</v>
      </c>
      <c r="BB19" s="70" t="s">
        <v>1</v>
      </c>
      <c r="BC19" s="68" t="s">
        <v>1</v>
      </c>
      <c r="BD19" s="69" t="s">
        <v>1</v>
      </c>
      <c r="BE19" s="69" t="s">
        <v>1</v>
      </c>
      <c r="BF19" s="69" t="s">
        <v>1</v>
      </c>
      <c r="BG19" s="69" t="s">
        <v>1</v>
      </c>
      <c r="BH19" s="69" t="s">
        <v>1</v>
      </c>
      <c r="BI19" s="70" t="s">
        <v>1</v>
      </c>
      <c r="BJ19" s="68">
        <v>1</v>
      </c>
      <c r="BK19" s="69" t="s">
        <v>1</v>
      </c>
      <c r="BL19" s="69">
        <v>0</v>
      </c>
      <c r="BM19" s="69" t="s">
        <v>1</v>
      </c>
      <c r="BN19" s="69" t="s">
        <v>1</v>
      </c>
      <c r="BO19" s="69">
        <v>0</v>
      </c>
      <c r="BP19" s="70" t="s">
        <v>1</v>
      </c>
      <c r="BQ19" s="68">
        <v>1</v>
      </c>
      <c r="BR19" s="69" t="s">
        <v>1</v>
      </c>
      <c r="BS19" s="69">
        <v>0</v>
      </c>
      <c r="BT19" s="69" t="s">
        <v>1</v>
      </c>
      <c r="BU19" s="69" t="s">
        <v>1</v>
      </c>
      <c r="BV19" s="69">
        <v>0</v>
      </c>
      <c r="BW19" s="70" t="s">
        <v>1</v>
      </c>
      <c r="BX19" s="68">
        <v>1</v>
      </c>
      <c r="BY19" s="69" t="s">
        <v>1</v>
      </c>
      <c r="BZ19" s="69">
        <v>1</v>
      </c>
      <c r="CA19" s="69" t="s">
        <v>1</v>
      </c>
      <c r="CB19" s="69" t="s">
        <v>1</v>
      </c>
      <c r="CC19" s="69">
        <v>0</v>
      </c>
      <c r="CD19" s="70" t="s">
        <v>1</v>
      </c>
      <c r="CE19" s="68">
        <v>1</v>
      </c>
      <c r="CF19" s="69" t="s">
        <v>1</v>
      </c>
      <c r="CG19" s="69">
        <v>1</v>
      </c>
      <c r="CH19" s="69" t="s">
        <v>1</v>
      </c>
      <c r="CI19" s="69" t="s">
        <v>1</v>
      </c>
      <c r="CJ19" s="69">
        <v>0</v>
      </c>
      <c r="CK19" s="70" t="s">
        <v>1</v>
      </c>
      <c r="CL19" s="68">
        <v>2</v>
      </c>
      <c r="CM19" s="69" t="s">
        <v>1</v>
      </c>
      <c r="CN19" s="69">
        <v>1</v>
      </c>
      <c r="CO19" s="69" t="s">
        <v>1</v>
      </c>
      <c r="CP19" s="69" t="s">
        <v>1</v>
      </c>
      <c r="CQ19" s="69">
        <v>0</v>
      </c>
      <c r="CR19" s="70" t="s">
        <v>1</v>
      </c>
      <c r="CS19" s="68">
        <v>1</v>
      </c>
      <c r="CT19" s="69" t="s">
        <v>1</v>
      </c>
      <c r="CU19" s="69">
        <v>1</v>
      </c>
      <c r="CV19" s="69" t="s">
        <v>1</v>
      </c>
      <c r="CW19" s="69" t="s">
        <v>1</v>
      </c>
      <c r="CX19" s="69">
        <v>0</v>
      </c>
      <c r="CY19" s="70" t="s">
        <v>1</v>
      </c>
      <c r="CZ19" s="68" t="s">
        <v>1</v>
      </c>
      <c r="DA19" s="69" t="s">
        <v>1</v>
      </c>
      <c r="DB19" s="69" t="s">
        <v>1</v>
      </c>
      <c r="DC19" s="69" t="s">
        <v>1</v>
      </c>
      <c r="DD19" s="69" t="s">
        <v>1</v>
      </c>
      <c r="DE19" s="69" t="s">
        <v>1</v>
      </c>
      <c r="DF19" s="70" t="s">
        <v>1</v>
      </c>
      <c r="DG19" s="68">
        <v>1</v>
      </c>
      <c r="DH19" s="69" t="s">
        <v>1</v>
      </c>
      <c r="DI19" s="69">
        <v>1</v>
      </c>
      <c r="DJ19" s="69" t="s">
        <v>1</v>
      </c>
      <c r="DK19" s="69" t="s">
        <v>1</v>
      </c>
      <c r="DL19" s="69">
        <v>0</v>
      </c>
      <c r="DM19" s="70" t="s">
        <v>1</v>
      </c>
      <c r="DN19" s="68">
        <v>3</v>
      </c>
      <c r="DO19" s="69" t="s">
        <v>1</v>
      </c>
      <c r="DP19" s="69">
        <v>1</v>
      </c>
      <c r="DQ19" s="69" t="s">
        <v>1</v>
      </c>
      <c r="DR19" s="69" t="s">
        <v>1</v>
      </c>
      <c r="DS19" s="69">
        <v>0</v>
      </c>
      <c r="DT19" s="70" t="s">
        <v>1</v>
      </c>
      <c r="DU19" s="68">
        <v>3</v>
      </c>
      <c r="DV19" s="69" t="s">
        <v>1</v>
      </c>
      <c r="DW19" s="69">
        <v>1</v>
      </c>
      <c r="DX19" s="69" t="s">
        <v>1</v>
      </c>
      <c r="DY19" s="69" t="s">
        <v>1</v>
      </c>
      <c r="DZ19" s="69">
        <v>0</v>
      </c>
      <c r="EA19" s="70" t="s">
        <v>1</v>
      </c>
      <c r="EB19" s="68">
        <v>3</v>
      </c>
      <c r="EC19" s="69" t="s">
        <v>1</v>
      </c>
      <c r="ED19" s="69">
        <v>1</v>
      </c>
      <c r="EE19" s="69" t="s">
        <v>1</v>
      </c>
      <c r="EF19" s="69" t="s">
        <v>1</v>
      </c>
      <c r="EG19" s="69">
        <v>0</v>
      </c>
      <c r="EH19" s="70" t="s">
        <v>1</v>
      </c>
      <c r="EI19" s="68">
        <v>4</v>
      </c>
      <c r="EJ19" s="69" t="s">
        <v>1</v>
      </c>
      <c r="EK19" s="69">
        <v>1</v>
      </c>
      <c r="EL19" s="69" t="s">
        <v>1</v>
      </c>
      <c r="EM19" s="69" t="s">
        <v>1</v>
      </c>
      <c r="EN19" s="69">
        <v>0</v>
      </c>
      <c r="EO19" s="70" t="s">
        <v>1</v>
      </c>
      <c r="EP19" s="68">
        <v>4</v>
      </c>
      <c r="EQ19" s="69" t="s">
        <v>1</v>
      </c>
      <c r="ER19" s="69">
        <v>1</v>
      </c>
      <c r="ES19" s="69" t="s">
        <v>1</v>
      </c>
      <c r="ET19" s="69" t="s">
        <v>1</v>
      </c>
      <c r="EU19" s="69">
        <v>0</v>
      </c>
      <c r="EV19" s="70" t="s">
        <v>1</v>
      </c>
      <c r="EW19" s="68" t="s">
        <v>1</v>
      </c>
      <c r="EX19" s="69" t="s">
        <v>1</v>
      </c>
      <c r="EY19" s="69" t="s">
        <v>1</v>
      </c>
      <c r="EZ19" s="69" t="s">
        <v>1</v>
      </c>
      <c r="FA19" s="69" t="s">
        <v>1</v>
      </c>
      <c r="FB19" s="69" t="s">
        <v>1</v>
      </c>
      <c r="FC19" s="70" t="s">
        <v>1</v>
      </c>
      <c r="FD19" s="68">
        <v>4</v>
      </c>
      <c r="FE19" s="69" t="s">
        <v>1</v>
      </c>
      <c r="FF19" s="69">
        <v>1</v>
      </c>
      <c r="FG19" s="69" t="s">
        <v>1</v>
      </c>
      <c r="FH19" s="69" t="s">
        <v>1</v>
      </c>
      <c r="FI19" s="69">
        <v>0</v>
      </c>
      <c r="FJ19" s="70" t="s">
        <v>1</v>
      </c>
      <c r="FK19" s="68">
        <v>4</v>
      </c>
      <c r="FL19" s="69" t="s">
        <v>1</v>
      </c>
      <c r="FM19" s="69">
        <v>1</v>
      </c>
      <c r="FN19" s="69" t="s">
        <v>1</v>
      </c>
      <c r="FO19" s="69" t="s">
        <v>1</v>
      </c>
      <c r="FP19" s="69">
        <v>0</v>
      </c>
      <c r="FQ19" s="70" t="s">
        <v>1</v>
      </c>
      <c r="FR19" s="68">
        <v>4</v>
      </c>
      <c r="FS19" s="69" t="s">
        <v>1</v>
      </c>
      <c r="FT19" s="69">
        <v>1</v>
      </c>
      <c r="FU19" s="69" t="s">
        <v>1</v>
      </c>
      <c r="FV19" s="69" t="s">
        <v>1</v>
      </c>
      <c r="FW19" s="69">
        <v>0</v>
      </c>
      <c r="FX19" s="70" t="s">
        <v>1</v>
      </c>
      <c r="FY19" s="68">
        <v>6</v>
      </c>
      <c r="FZ19" s="69" t="s">
        <v>1</v>
      </c>
      <c r="GA19" s="69">
        <v>1</v>
      </c>
      <c r="GB19" s="69" t="s">
        <v>1</v>
      </c>
      <c r="GC19" s="69" t="s">
        <v>1</v>
      </c>
      <c r="GD19" s="69">
        <v>0</v>
      </c>
      <c r="GE19" s="70" t="s">
        <v>1</v>
      </c>
      <c r="GF19" s="112">
        <f t="shared" si="0"/>
        <v>7</v>
      </c>
      <c r="GG19" s="68"/>
      <c r="GH19" s="69"/>
      <c r="GI19" s="69"/>
      <c r="GJ19" s="69"/>
      <c r="GK19" s="69"/>
      <c r="GL19" s="69"/>
      <c r="GM19" s="70"/>
      <c r="GN19" s="112">
        <f t="shared" si="5"/>
        <v>0</v>
      </c>
    </row>
    <row r="20" spans="1:196" ht="12.75" x14ac:dyDescent="0.2">
      <c r="A20" s="12">
        <v>13</v>
      </c>
      <c r="B20" s="150"/>
      <c r="C20" s="13" t="s">
        <v>54</v>
      </c>
      <c r="D20" s="13">
        <v>60</v>
      </c>
      <c r="E20" s="14">
        <v>19</v>
      </c>
      <c r="F20" s="14">
        <v>0</v>
      </c>
      <c r="G20" s="14">
        <v>0</v>
      </c>
      <c r="H20" s="14">
        <v>1</v>
      </c>
      <c r="I20" s="14">
        <v>2</v>
      </c>
      <c r="J20" s="14">
        <v>1</v>
      </c>
      <c r="K20" s="14">
        <f t="shared" si="4"/>
        <v>38</v>
      </c>
      <c r="L20" s="15" t="s">
        <v>1</v>
      </c>
      <c r="M20" s="68">
        <v>2</v>
      </c>
      <c r="N20" s="69">
        <v>0</v>
      </c>
      <c r="O20" s="69">
        <v>0</v>
      </c>
      <c r="P20" s="69" t="s">
        <v>1</v>
      </c>
      <c r="Q20" s="69">
        <v>0</v>
      </c>
      <c r="R20" s="69">
        <v>0</v>
      </c>
      <c r="S20" s="70" t="s">
        <v>1</v>
      </c>
      <c r="T20" s="68">
        <v>2</v>
      </c>
      <c r="U20" s="69">
        <v>0</v>
      </c>
      <c r="V20" s="69">
        <v>0</v>
      </c>
      <c r="W20" s="69" t="s">
        <v>1</v>
      </c>
      <c r="X20" s="69">
        <v>0</v>
      </c>
      <c r="Y20" s="69">
        <v>0</v>
      </c>
      <c r="Z20" s="70" t="s">
        <v>1</v>
      </c>
      <c r="AA20" s="68">
        <v>3</v>
      </c>
      <c r="AB20" s="69">
        <v>0</v>
      </c>
      <c r="AC20" s="69">
        <v>0</v>
      </c>
      <c r="AD20" s="69" t="s">
        <v>1</v>
      </c>
      <c r="AE20" s="69">
        <v>0</v>
      </c>
      <c r="AF20" s="69">
        <v>0</v>
      </c>
      <c r="AG20" s="70" t="s">
        <v>1</v>
      </c>
      <c r="AH20" s="68">
        <v>3</v>
      </c>
      <c r="AI20" s="69">
        <v>0</v>
      </c>
      <c r="AJ20" s="69">
        <v>0</v>
      </c>
      <c r="AK20" s="69" t="s">
        <v>1</v>
      </c>
      <c r="AL20" s="69">
        <v>0</v>
      </c>
      <c r="AM20" s="69">
        <v>0</v>
      </c>
      <c r="AN20" s="70" t="s">
        <v>1</v>
      </c>
      <c r="AO20" s="68">
        <v>4</v>
      </c>
      <c r="AP20" s="69">
        <v>0</v>
      </c>
      <c r="AQ20" s="69">
        <v>0</v>
      </c>
      <c r="AR20" s="69" t="s">
        <v>1</v>
      </c>
      <c r="AS20" s="69">
        <v>0</v>
      </c>
      <c r="AT20" s="69">
        <v>0</v>
      </c>
      <c r="AU20" s="70" t="s">
        <v>1</v>
      </c>
      <c r="AV20" s="68">
        <v>6</v>
      </c>
      <c r="AW20" s="69">
        <v>0</v>
      </c>
      <c r="AX20" s="69">
        <v>0</v>
      </c>
      <c r="AY20" s="69" t="s">
        <v>1</v>
      </c>
      <c r="AZ20" s="69">
        <v>0</v>
      </c>
      <c r="BA20" s="69">
        <v>0</v>
      </c>
      <c r="BB20" s="70" t="s">
        <v>1</v>
      </c>
      <c r="BC20" s="68" t="s">
        <v>1</v>
      </c>
      <c r="BD20" s="69" t="s">
        <v>1</v>
      </c>
      <c r="BE20" s="69" t="s">
        <v>1</v>
      </c>
      <c r="BF20" s="69" t="s">
        <v>1</v>
      </c>
      <c r="BG20" s="69" t="s">
        <v>1</v>
      </c>
      <c r="BH20" s="69" t="s">
        <v>1</v>
      </c>
      <c r="BI20" s="70" t="s">
        <v>1</v>
      </c>
      <c r="BJ20" s="68">
        <v>7</v>
      </c>
      <c r="BK20" s="69">
        <v>0</v>
      </c>
      <c r="BL20" s="69">
        <v>0</v>
      </c>
      <c r="BM20" s="69" t="s">
        <v>1</v>
      </c>
      <c r="BN20" s="69">
        <v>0</v>
      </c>
      <c r="BO20" s="69">
        <v>0</v>
      </c>
      <c r="BP20" s="70" t="s">
        <v>1</v>
      </c>
      <c r="BQ20" s="68">
        <v>8</v>
      </c>
      <c r="BR20" s="69">
        <v>0</v>
      </c>
      <c r="BS20" s="69">
        <v>0</v>
      </c>
      <c r="BT20" s="69" t="s">
        <v>1</v>
      </c>
      <c r="BU20" s="69">
        <v>0</v>
      </c>
      <c r="BV20" s="69">
        <v>0</v>
      </c>
      <c r="BW20" s="70" t="s">
        <v>1</v>
      </c>
      <c r="BX20" s="68">
        <v>8</v>
      </c>
      <c r="BY20" s="69">
        <v>0</v>
      </c>
      <c r="BZ20" s="69">
        <v>0</v>
      </c>
      <c r="CA20" s="69" t="s">
        <v>1</v>
      </c>
      <c r="CB20" s="69">
        <v>1</v>
      </c>
      <c r="CC20" s="69">
        <v>0</v>
      </c>
      <c r="CD20" s="70" t="s">
        <v>1</v>
      </c>
      <c r="CE20" s="68">
        <v>10</v>
      </c>
      <c r="CF20" s="69">
        <v>0</v>
      </c>
      <c r="CG20" s="69">
        <v>0</v>
      </c>
      <c r="CH20" s="69" t="s">
        <v>1</v>
      </c>
      <c r="CI20" s="69">
        <v>1</v>
      </c>
      <c r="CJ20" s="69">
        <v>0</v>
      </c>
      <c r="CK20" s="70" t="s">
        <v>1</v>
      </c>
      <c r="CL20" s="68">
        <v>10</v>
      </c>
      <c r="CM20" s="69">
        <v>0</v>
      </c>
      <c r="CN20" s="69">
        <v>0</v>
      </c>
      <c r="CO20" s="69" t="s">
        <v>1</v>
      </c>
      <c r="CP20" s="69">
        <v>1</v>
      </c>
      <c r="CQ20" s="69">
        <v>0</v>
      </c>
      <c r="CR20" s="70" t="s">
        <v>1</v>
      </c>
      <c r="CS20" s="68">
        <v>10</v>
      </c>
      <c r="CT20" s="69">
        <v>0</v>
      </c>
      <c r="CU20" s="69">
        <v>0</v>
      </c>
      <c r="CV20" s="69" t="s">
        <v>1</v>
      </c>
      <c r="CW20" s="69">
        <v>1</v>
      </c>
      <c r="CX20" s="69">
        <v>0</v>
      </c>
      <c r="CY20" s="70" t="s">
        <v>1</v>
      </c>
      <c r="CZ20" s="68" t="s">
        <v>1</v>
      </c>
      <c r="DA20" s="69" t="s">
        <v>1</v>
      </c>
      <c r="DB20" s="69" t="s">
        <v>1</v>
      </c>
      <c r="DC20" s="69" t="s">
        <v>1</v>
      </c>
      <c r="DD20" s="69" t="s">
        <v>1</v>
      </c>
      <c r="DE20" s="69" t="s">
        <v>1</v>
      </c>
      <c r="DF20" s="70" t="s">
        <v>1</v>
      </c>
      <c r="DG20" s="68">
        <v>13</v>
      </c>
      <c r="DH20" s="69">
        <v>0</v>
      </c>
      <c r="DI20" s="69">
        <v>0</v>
      </c>
      <c r="DJ20" s="69" t="s">
        <v>1</v>
      </c>
      <c r="DK20" s="69">
        <v>1</v>
      </c>
      <c r="DL20" s="69">
        <v>0</v>
      </c>
      <c r="DM20" s="70" t="s">
        <v>1</v>
      </c>
      <c r="DN20" s="68">
        <v>14</v>
      </c>
      <c r="DO20" s="69">
        <v>0</v>
      </c>
      <c r="DP20" s="69">
        <v>0</v>
      </c>
      <c r="DQ20" s="69" t="s">
        <v>1</v>
      </c>
      <c r="DR20" s="69">
        <v>1</v>
      </c>
      <c r="DS20" s="69">
        <v>0</v>
      </c>
      <c r="DT20" s="70" t="s">
        <v>1</v>
      </c>
      <c r="DU20" s="68">
        <v>14</v>
      </c>
      <c r="DV20" s="69">
        <v>0</v>
      </c>
      <c r="DW20" s="69">
        <v>0</v>
      </c>
      <c r="DX20" s="69" t="s">
        <v>1</v>
      </c>
      <c r="DY20" s="69">
        <v>1</v>
      </c>
      <c r="DZ20" s="69">
        <v>0</v>
      </c>
      <c r="EA20" s="70" t="s">
        <v>1</v>
      </c>
      <c r="EB20" s="68">
        <v>14</v>
      </c>
      <c r="EC20" s="69">
        <v>0</v>
      </c>
      <c r="ED20" s="69">
        <v>0</v>
      </c>
      <c r="EE20" s="69" t="s">
        <v>1</v>
      </c>
      <c r="EF20" s="69">
        <v>1</v>
      </c>
      <c r="EG20" s="69">
        <v>0</v>
      </c>
      <c r="EH20" s="70" t="s">
        <v>1</v>
      </c>
      <c r="EI20" s="68">
        <v>14</v>
      </c>
      <c r="EJ20" s="69">
        <v>0</v>
      </c>
      <c r="EK20" s="69">
        <v>0</v>
      </c>
      <c r="EL20" s="69" t="s">
        <v>1</v>
      </c>
      <c r="EM20" s="69">
        <v>1</v>
      </c>
      <c r="EN20" s="69">
        <v>0</v>
      </c>
      <c r="EO20" s="70" t="s">
        <v>1</v>
      </c>
      <c r="EP20" s="68">
        <v>16</v>
      </c>
      <c r="EQ20" s="69">
        <v>0</v>
      </c>
      <c r="ER20" s="69">
        <v>0</v>
      </c>
      <c r="ES20" s="69" t="s">
        <v>1</v>
      </c>
      <c r="ET20" s="69">
        <v>1</v>
      </c>
      <c r="EU20" s="69">
        <v>0</v>
      </c>
      <c r="EV20" s="70" t="s">
        <v>1</v>
      </c>
      <c r="EW20" s="68" t="s">
        <v>1</v>
      </c>
      <c r="EX20" s="69" t="s">
        <v>1</v>
      </c>
      <c r="EY20" s="69" t="s">
        <v>1</v>
      </c>
      <c r="EZ20" s="69" t="s">
        <v>1</v>
      </c>
      <c r="FA20" s="69" t="s">
        <v>1</v>
      </c>
      <c r="FB20" s="69" t="s">
        <v>1</v>
      </c>
      <c r="FC20" s="70" t="s">
        <v>1</v>
      </c>
      <c r="FD20" s="68">
        <v>17</v>
      </c>
      <c r="FE20" s="69">
        <v>0</v>
      </c>
      <c r="FF20" s="69">
        <v>0</v>
      </c>
      <c r="FG20" s="69" t="s">
        <v>1</v>
      </c>
      <c r="FH20" s="69">
        <f>1+1</f>
        <v>2</v>
      </c>
      <c r="FI20" s="69">
        <v>0</v>
      </c>
      <c r="FJ20" s="70" t="s">
        <v>1</v>
      </c>
      <c r="FK20" s="68">
        <v>18</v>
      </c>
      <c r="FL20" s="69">
        <v>0</v>
      </c>
      <c r="FM20" s="69">
        <v>0</v>
      </c>
      <c r="FN20" s="69" t="s">
        <v>1</v>
      </c>
      <c r="FO20" s="69">
        <f>1+1</f>
        <v>2</v>
      </c>
      <c r="FP20" s="69">
        <v>0</v>
      </c>
      <c r="FQ20" s="70" t="s">
        <v>1</v>
      </c>
      <c r="FR20" s="68">
        <v>19</v>
      </c>
      <c r="FS20" s="69">
        <v>0</v>
      </c>
      <c r="FT20" s="69">
        <v>0</v>
      </c>
      <c r="FU20" s="69" t="s">
        <v>1</v>
      </c>
      <c r="FV20" s="69">
        <f>1+1</f>
        <v>2</v>
      </c>
      <c r="FW20" s="69">
        <v>2</v>
      </c>
      <c r="FX20" s="70" t="s">
        <v>1</v>
      </c>
      <c r="FY20" s="68">
        <v>21</v>
      </c>
      <c r="FZ20" s="69">
        <v>0</v>
      </c>
      <c r="GA20" s="69">
        <v>0</v>
      </c>
      <c r="GB20" s="69" t="s">
        <v>1</v>
      </c>
      <c r="GC20" s="69">
        <f>1+1</f>
        <v>2</v>
      </c>
      <c r="GD20" s="69">
        <v>2</v>
      </c>
      <c r="GE20" s="70" t="s">
        <v>1</v>
      </c>
      <c r="GF20" s="112">
        <f t="shared" si="0"/>
        <v>25</v>
      </c>
      <c r="GG20" s="68"/>
      <c r="GH20" s="69"/>
      <c r="GI20" s="69"/>
      <c r="GJ20" s="69"/>
      <c r="GK20" s="69"/>
      <c r="GL20" s="69"/>
      <c r="GM20" s="70"/>
      <c r="GN20" s="112">
        <f t="shared" si="5"/>
        <v>0</v>
      </c>
    </row>
    <row r="21" spans="1:196" ht="12.75" x14ac:dyDescent="0.2">
      <c r="A21" s="16"/>
      <c r="B21" s="17"/>
      <c r="C21" s="18" t="s">
        <v>6</v>
      </c>
      <c r="D21" s="50">
        <f t="shared" ref="D21:S21" si="6">SUM(D8:D20)</f>
        <v>790</v>
      </c>
      <c r="E21" s="50">
        <f t="shared" si="6"/>
        <v>240</v>
      </c>
      <c r="F21" s="50">
        <f t="shared" si="6"/>
        <v>1</v>
      </c>
      <c r="G21" s="50">
        <f t="shared" si="6"/>
        <v>10</v>
      </c>
      <c r="H21" s="50">
        <f t="shared" si="6"/>
        <v>5</v>
      </c>
      <c r="I21" s="50">
        <f>SUM(I8:I20)</f>
        <v>20</v>
      </c>
      <c r="J21" s="50">
        <f t="shared" si="6"/>
        <v>13</v>
      </c>
      <c r="K21" s="50">
        <f t="shared" si="6"/>
        <v>514</v>
      </c>
      <c r="L21" s="19">
        <f t="shared" si="6"/>
        <v>0</v>
      </c>
      <c r="M21" s="71">
        <f t="shared" si="6"/>
        <v>5</v>
      </c>
      <c r="N21" s="72">
        <f t="shared" si="6"/>
        <v>0</v>
      </c>
      <c r="O21" s="72">
        <f t="shared" si="6"/>
        <v>0</v>
      </c>
      <c r="P21" s="72">
        <f t="shared" ref="P21" si="7">SUM(P8:P20)</f>
        <v>0</v>
      </c>
      <c r="Q21" s="72">
        <f t="shared" si="6"/>
        <v>0</v>
      </c>
      <c r="R21" s="72">
        <f t="shared" si="6"/>
        <v>0</v>
      </c>
      <c r="S21" s="73">
        <f t="shared" si="6"/>
        <v>0</v>
      </c>
      <c r="T21" s="71">
        <f t="shared" ref="T21:BB21" si="8">SUM(T8:T20)</f>
        <v>6</v>
      </c>
      <c r="U21" s="72">
        <f t="shared" si="8"/>
        <v>0</v>
      </c>
      <c r="V21" s="72">
        <f t="shared" si="8"/>
        <v>0</v>
      </c>
      <c r="W21" s="72">
        <f t="shared" si="8"/>
        <v>0</v>
      </c>
      <c r="X21" s="72">
        <f t="shared" si="8"/>
        <v>1</v>
      </c>
      <c r="Y21" s="72">
        <f t="shared" si="8"/>
        <v>0</v>
      </c>
      <c r="Z21" s="73">
        <f t="shared" si="8"/>
        <v>0</v>
      </c>
      <c r="AA21" s="71">
        <f t="shared" si="8"/>
        <v>14</v>
      </c>
      <c r="AB21" s="72">
        <f t="shared" si="8"/>
        <v>0</v>
      </c>
      <c r="AC21" s="72">
        <f t="shared" si="8"/>
        <v>0</v>
      </c>
      <c r="AD21" s="72">
        <f t="shared" si="8"/>
        <v>0</v>
      </c>
      <c r="AE21" s="72">
        <f t="shared" si="8"/>
        <v>2</v>
      </c>
      <c r="AF21" s="72">
        <f t="shared" si="8"/>
        <v>0</v>
      </c>
      <c r="AG21" s="73">
        <f t="shared" si="8"/>
        <v>0</v>
      </c>
      <c r="AH21" s="71">
        <f t="shared" si="8"/>
        <v>21</v>
      </c>
      <c r="AI21" s="72">
        <f t="shared" si="8"/>
        <v>0</v>
      </c>
      <c r="AJ21" s="72">
        <f t="shared" si="8"/>
        <v>0</v>
      </c>
      <c r="AK21" s="72">
        <f t="shared" si="8"/>
        <v>0</v>
      </c>
      <c r="AL21" s="72">
        <f t="shared" si="8"/>
        <v>2</v>
      </c>
      <c r="AM21" s="72">
        <f t="shared" si="8"/>
        <v>0</v>
      </c>
      <c r="AN21" s="73">
        <f t="shared" si="8"/>
        <v>0</v>
      </c>
      <c r="AO21" s="71">
        <f t="shared" si="8"/>
        <v>33</v>
      </c>
      <c r="AP21" s="72">
        <f t="shared" si="8"/>
        <v>0</v>
      </c>
      <c r="AQ21" s="72">
        <f t="shared" si="8"/>
        <v>0</v>
      </c>
      <c r="AR21" s="72">
        <f t="shared" si="8"/>
        <v>0</v>
      </c>
      <c r="AS21" s="72">
        <f t="shared" si="8"/>
        <v>6</v>
      </c>
      <c r="AT21" s="72">
        <f t="shared" si="8"/>
        <v>0</v>
      </c>
      <c r="AU21" s="73">
        <f t="shared" si="8"/>
        <v>0</v>
      </c>
      <c r="AV21" s="71">
        <f t="shared" si="8"/>
        <v>46</v>
      </c>
      <c r="AW21" s="72">
        <f t="shared" si="8"/>
        <v>0</v>
      </c>
      <c r="AX21" s="72">
        <f t="shared" si="8"/>
        <v>0</v>
      </c>
      <c r="AY21" s="72">
        <f t="shared" si="8"/>
        <v>0</v>
      </c>
      <c r="AZ21" s="72">
        <f t="shared" si="8"/>
        <v>6</v>
      </c>
      <c r="BA21" s="72">
        <f t="shared" si="8"/>
        <v>0</v>
      </c>
      <c r="BB21" s="73">
        <f t="shared" si="8"/>
        <v>0</v>
      </c>
      <c r="BC21" s="71">
        <f t="shared" ref="BC21:CY21" si="9">SUM(BC8:BC20)</f>
        <v>0</v>
      </c>
      <c r="BD21" s="72">
        <f t="shared" si="9"/>
        <v>0</v>
      </c>
      <c r="BE21" s="72">
        <f t="shared" si="9"/>
        <v>0</v>
      </c>
      <c r="BF21" s="72">
        <f t="shared" si="9"/>
        <v>0</v>
      </c>
      <c r="BG21" s="72">
        <f t="shared" si="9"/>
        <v>0</v>
      </c>
      <c r="BH21" s="72">
        <f t="shared" si="9"/>
        <v>0</v>
      </c>
      <c r="BI21" s="73">
        <f t="shared" si="9"/>
        <v>0</v>
      </c>
      <c r="BJ21" s="71">
        <f t="shared" si="9"/>
        <v>57</v>
      </c>
      <c r="BK21" s="72">
        <f t="shared" si="9"/>
        <v>0</v>
      </c>
      <c r="BL21" s="72">
        <f t="shared" si="9"/>
        <v>0</v>
      </c>
      <c r="BM21" s="72">
        <f t="shared" si="9"/>
        <v>0</v>
      </c>
      <c r="BN21" s="72">
        <f t="shared" si="9"/>
        <v>8</v>
      </c>
      <c r="BO21" s="72">
        <f t="shared" si="9"/>
        <v>0</v>
      </c>
      <c r="BP21" s="73">
        <f t="shared" si="9"/>
        <v>0</v>
      </c>
      <c r="BQ21" s="71">
        <f t="shared" si="9"/>
        <v>64</v>
      </c>
      <c r="BR21" s="72">
        <f t="shared" si="9"/>
        <v>0</v>
      </c>
      <c r="BS21" s="72">
        <f t="shared" si="9"/>
        <v>0</v>
      </c>
      <c r="BT21" s="72">
        <f t="shared" si="9"/>
        <v>0</v>
      </c>
      <c r="BU21" s="72">
        <f t="shared" ref="BU21" si="10">SUM(BU8:BU20)</f>
        <v>10</v>
      </c>
      <c r="BV21" s="72">
        <f t="shared" si="9"/>
        <v>0</v>
      </c>
      <c r="BW21" s="73">
        <f t="shared" si="9"/>
        <v>0</v>
      </c>
      <c r="BX21" s="71">
        <f t="shared" si="9"/>
        <v>71</v>
      </c>
      <c r="BY21" s="72">
        <f t="shared" si="9"/>
        <v>0</v>
      </c>
      <c r="BZ21" s="72">
        <f t="shared" si="9"/>
        <v>1</v>
      </c>
      <c r="CA21" s="72">
        <f t="shared" si="9"/>
        <v>0</v>
      </c>
      <c r="CB21" s="72">
        <f t="shared" si="9"/>
        <v>12</v>
      </c>
      <c r="CC21" s="72">
        <f t="shared" si="9"/>
        <v>0</v>
      </c>
      <c r="CD21" s="73">
        <f t="shared" si="9"/>
        <v>0</v>
      </c>
      <c r="CE21" s="71">
        <f t="shared" si="9"/>
        <v>80</v>
      </c>
      <c r="CF21" s="72">
        <f t="shared" si="9"/>
        <v>0</v>
      </c>
      <c r="CG21" s="72">
        <f t="shared" si="9"/>
        <v>2</v>
      </c>
      <c r="CH21" s="72">
        <f t="shared" si="9"/>
        <v>0</v>
      </c>
      <c r="CI21" s="72">
        <f t="shared" si="9"/>
        <v>13</v>
      </c>
      <c r="CJ21" s="72">
        <f t="shared" si="9"/>
        <v>0</v>
      </c>
      <c r="CK21" s="73">
        <f t="shared" si="9"/>
        <v>0</v>
      </c>
      <c r="CL21" s="71">
        <f t="shared" si="9"/>
        <v>91</v>
      </c>
      <c r="CM21" s="72">
        <f t="shared" si="9"/>
        <v>0</v>
      </c>
      <c r="CN21" s="72">
        <f t="shared" si="9"/>
        <v>3</v>
      </c>
      <c r="CO21" s="72">
        <f t="shared" si="9"/>
        <v>0</v>
      </c>
      <c r="CP21" s="72">
        <f t="shared" si="9"/>
        <v>13</v>
      </c>
      <c r="CQ21" s="72">
        <f t="shared" si="9"/>
        <v>0</v>
      </c>
      <c r="CR21" s="73">
        <f t="shared" si="9"/>
        <v>0</v>
      </c>
      <c r="CS21" s="71">
        <f t="shared" si="9"/>
        <v>97</v>
      </c>
      <c r="CT21" s="72">
        <f t="shared" si="9"/>
        <v>0</v>
      </c>
      <c r="CU21" s="72">
        <f t="shared" si="9"/>
        <v>3</v>
      </c>
      <c r="CV21" s="72">
        <f t="shared" si="9"/>
        <v>0</v>
      </c>
      <c r="CW21" s="72">
        <f t="shared" si="9"/>
        <v>13</v>
      </c>
      <c r="CX21" s="72">
        <f t="shared" si="9"/>
        <v>0</v>
      </c>
      <c r="CY21" s="73">
        <f t="shared" si="9"/>
        <v>0</v>
      </c>
      <c r="CZ21" s="71">
        <f t="shared" ref="CZ21:DF21" si="11">SUM(CZ8:CZ20)</f>
        <v>0</v>
      </c>
      <c r="DA21" s="72">
        <f t="shared" si="11"/>
        <v>0</v>
      </c>
      <c r="DB21" s="72">
        <f t="shared" si="11"/>
        <v>0</v>
      </c>
      <c r="DC21" s="72">
        <f t="shared" si="11"/>
        <v>0</v>
      </c>
      <c r="DD21" s="72">
        <f t="shared" si="11"/>
        <v>0</v>
      </c>
      <c r="DE21" s="72">
        <f t="shared" si="11"/>
        <v>0</v>
      </c>
      <c r="DF21" s="73">
        <f t="shared" si="11"/>
        <v>0</v>
      </c>
      <c r="DG21" s="71">
        <f t="shared" ref="DG21:FC21" si="12">SUM(DG8:DG20)</f>
        <v>112</v>
      </c>
      <c r="DH21" s="72">
        <f t="shared" si="12"/>
        <v>0</v>
      </c>
      <c r="DI21" s="72">
        <f t="shared" si="12"/>
        <v>3</v>
      </c>
      <c r="DJ21" s="72">
        <f t="shared" si="12"/>
        <v>0</v>
      </c>
      <c r="DK21" s="72">
        <f t="shared" si="12"/>
        <v>15</v>
      </c>
      <c r="DL21" s="72">
        <f t="shared" si="12"/>
        <v>1</v>
      </c>
      <c r="DM21" s="73">
        <f t="shared" si="12"/>
        <v>0</v>
      </c>
      <c r="DN21" s="71">
        <f t="shared" si="12"/>
        <v>125</v>
      </c>
      <c r="DO21" s="72">
        <f t="shared" si="12"/>
        <v>0</v>
      </c>
      <c r="DP21" s="72">
        <f t="shared" si="12"/>
        <v>3</v>
      </c>
      <c r="DQ21" s="72">
        <f t="shared" si="12"/>
        <v>0</v>
      </c>
      <c r="DR21" s="72">
        <f t="shared" si="12"/>
        <v>16</v>
      </c>
      <c r="DS21" s="72">
        <f t="shared" si="12"/>
        <v>1</v>
      </c>
      <c r="DT21" s="73">
        <f t="shared" si="12"/>
        <v>0</v>
      </c>
      <c r="DU21" s="71">
        <f t="shared" si="12"/>
        <v>136</v>
      </c>
      <c r="DV21" s="72">
        <f t="shared" si="12"/>
        <v>0</v>
      </c>
      <c r="DW21" s="72">
        <f t="shared" si="12"/>
        <v>3</v>
      </c>
      <c r="DX21" s="72">
        <f t="shared" si="12"/>
        <v>0</v>
      </c>
      <c r="DY21" s="72">
        <f t="shared" si="12"/>
        <v>19</v>
      </c>
      <c r="DZ21" s="72">
        <f t="shared" si="12"/>
        <v>4</v>
      </c>
      <c r="EA21" s="73">
        <f t="shared" si="12"/>
        <v>0</v>
      </c>
      <c r="EB21" s="71">
        <f t="shared" si="12"/>
        <v>142</v>
      </c>
      <c r="EC21" s="72">
        <f t="shared" si="12"/>
        <v>0</v>
      </c>
      <c r="ED21" s="72">
        <f t="shared" si="12"/>
        <v>3</v>
      </c>
      <c r="EE21" s="72">
        <f t="shared" si="12"/>
        <v>0</v>
      </c>
      <c r="EF21" s="72">
        <f t="shared" si="12"/>
        <v>23</v>
      </c>
      <c r="EG21" s="72">
        <f t="shared" si="12"/>
        <v>4</v>
      </c>
      <c r="EH21" s="73">
        <f t="shared" si="12"/>
        <v>0</v>
      </c>
      <c r="EI21" s="71">
        <f t="shared" si="12"/>
        <v>154</v>
      </c>
      <c r="EJ21" s="72">
        <f t="shared" si="12"/>
        <v>0</v>
      </c>
      <c r="EK21" s="72">
        <f t="shared" si="12"/>
        <v>3</v>
      </c>
      <c r="EL21" s="72">
        <f t="shared" si="12"/>
        <v>0</v>
      </c>
      <c r="EM21" s="72">
        <f t="shared" si="12"/>
        <v>23</v>
      </c>
      <c r="EN21" s="72">
        <f t="shared" si="12"/>
        <v>5</v>
      </c>
      <c r="EO21" s="73">
        <f t="shared" si="12"/>
        <v>0</v>
      </c>
      <c r="EP21" s="71">
        <f t="shared" si="12"/>
        <v>161</v>
      </c>
      <c r="EQ21" s="72">
        <f t="shared" si="12"/>
        <v>0</v>
      </c>
      <c r="ER21" s="72">
        <f t="shared" si="12"/>
        <v>3</v>
      </c>
      <c r="ES21" s="72">
        <f t="shared" si="12"/>
        <v>0</v>
      </c>
      <c r="ET21" s="72">
        <f t="shared" ref="ET21" si="13">SUM(ET8:ET20)</f>
        <v>23</v>
      </c>
      <c r="EU21" s="72">
        <f t="shared" si="12"/>
        <v>5</v>
      </c>
      <c r="EV21" s="73">
        <f t="shared" si="12"/>
        <v>0</v>
      </c>
      <c r="EW21" s="71">
        <f t="shared" si="12"/>
        <v>0</v>
      </c>
      <c r="EX21" s="72">
        <f t="shared" si="12"/>
        <v>0</v>
      </c>
      <c r="EY21" s="72">
        <f t="shared" si="12"/>
        <v>0</v>
      </c>
      <c r="EZ21" s="72">
        <f t="shared" si="12"/>
        <v>0</v>
      </c>
      <c r="FA21" s="72">
        <f t="shared" si="12"/>
        <v>0</v>
      </c>
      <c r="FB21" s="72">
        <f t="shared" si="12"/>
        <v>0</v>
      </c>
      <c r="FC21" s="73">
        <f t="shared" si="12"/>
        <v>0</v>
      </c>
      <c r="FD21" s="71">
        <f t="shared" ref="FD21:GE21" si="14">SUM(FD8:FD20)</f>
        <v>174</v>
      </c>
      <c r="FE21" s="72">
        <f t="shared" si="14"/>
        <v>0</v>
      </c>
      <c r="FF21" s="72">
        <f t="shared" si="14"/>
        <v>3</v>
      </c>
      <c r="FG21" s="72">
        <f t="shared" si="14"/>
        <v>0</v>
      </c>
      <c r="FH21" s="72">
        <f t="shared" si="14"/>
        <v>24</v>
      </c>
      <c r="FI21" s="72">
        <f t="shared" si="14"/>
        <v>6</v>
      </c>
      <c r="FJ21" s="73">
        <f t="shared" si="14"/>
        <v>0</v>
      </c>
      <c r="FK21" s="71">
        <f t="shared" si="14"/>
        <v>196</v>
      </c>
      <c r="FL21" s="72">
        <f t="shared" si="14"/>
        <v>0</v>
      </c>
      <c r="FM21" s="72">
        <f t="shared" si="14"/>
        <v>3</v>
      </c>
      <c r="FN21" s="72">
        <f t="shared" si="14"/>
        <v>0</v>
      </c>
      <c r="FO21" s="72">
        <f t="shared" si="14"/>
        <v>26</v>
      </c>
      <c r="FP21" s="72">
        <f t="shared" si="14"/>
        <v>7</v>
      </c>
      <c r="FQ21" s="73">
        <f t="shared" si="14"/>
        <v>0</v>
      </c>
      <c r="FR21" s="71">
        <f t="shared" si="14"/>
        <v>214</v>
      </c>
      <c r="FS21" s="72">
        <f t="shared" si="14"/>
        <v>0</v>
      </c>
      <c r="FT21" s="72">
        <f t="shared" si="14"/>
        <v>3</v>
      </c>
      <c r="FU21" s="72">
        <f t="shared" si="14"/>
        <v>0</v>
      </c>
      <c r="FV21" s="72">
        <f t="shared" si="14"/>
        <v>29</v>
      </c>
      <c r="FW21" s="72">
        <f t="shared" si="14"/>
        <v>11</v>
      </c>
      <c r="FX21" s="73">
        <f t="shared" si="14"/>
        <v>0</v>
      </c>
      <c r="FY21" s="71">
        <f t="shared" si="14"/>
        <v>246</v>
      </c>
      <c r="FZ21" s="72">
        <f t="shared" si="14"/>
        <v>0</v>
      </c>
      <c r="GA21" s="72">
        <f t="shared" si="14"/>
        <v>3</v>
      </c>
      <c r="GB21" s="72">
        <f t="shared" si="14"/>
        <v>0</v>
      </c>
      <c r="GC21" s="72">
        <f t="shared" ref="GC21" si="15">SUM(GC8:GC20)</f>
        <v>35</v>
      </c>
      <c r="GD21" s="72">
        <f t="shared" si="14"/>
        <v>17</v>
      </c>
      <c r="GE21" s="73">
        <f t="shared" si="14"/>
        <v>0</v>
      </c>
      <c r="GF21" s="113">
        <f t="shared" si="0"/>
        <v>301</v>
      </c>
      <c r="GG21" s="71">
        <f>SUM(GG8:GG20)</f>
        <v>0</v>
      </c>
      <c r="GH21" s="72">
        <f t="shared" ref="GH21:GM21" si="16">SUM(GH8:GH20)</f>
        <v>0</v>
      </c>
      <c r="GI21" s="72">
        <f t="shared" si="16"/>
        <v>0</v>
      </c>
      <c r="GJ21" s="72">
        <f t="shared" ref="GJ21" si="17">SUM(GJ8:GJ20)</f>
        <v>0</v>
      </c>
      <c r="GK21" s="72">
        <f t="shared" si="16"/>
        <v>0</v>
      </c>
      <c r="GL21" s="72">
        <f t="shared" si="16"/>
        <v>0</v>
      </c>
      <c r="GM21" s="73">
        <f t="shared" si="16"/>
        <v>0</v>
      </c>
      <c r="GN21" s="113">
        <f>SUM(GG21:GM21)</f>
        <v>0</v>
      </c>
    </row>
    <row r="22" spans="1:196" ht="12.75" x14ac:dyDescent="0.2">
      <c r="A22" s="20">
        <v>14</v>
      </c>
      <c r="B22" s="157" t="s">
        <v>12</v>
      </c>
      <c r="C22" s="115" t="s">
        <v>64</v>
      </c>
      <c r="D22" s="21">
        <v>50</v>
      </c>
      <c r="E22" s="4">
        <v>13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f t="shared" ref="K22:K28" si="18">D22-E22-F22-G22-H22-I22</f>
        <v>37</v>
      </c>
      <c r="L22" s="5" t="s">
        <v>1</v>
      </c>
      <c r="M22" s="101">
        <v>0</v>
      </c>
      <c r="N22" s="102" t="s">
        <v>1</v>
      </c>
      <c r="O22" s="102" t="s">
        <v>1</v>
      </c>
      <c r="P22" s="102" t="s">
        <v>1</v>
      </c>
      <c r="Q22" s="102" t="s">
        <v>1</v>
      </c>
      <c r="R22" s="102">
        <v>0</v>
      </c>
      <c r="S22" s="95" t="s">
        <v>1</v>
      </c>
      <c r="T22" s="101">
        <v>1</v>
      </c>
      <c r="U22" s="102" t="s">
        <v>1</v>
      </c>
      <c r="V22" s="102" t="s">
        <v>1</v>
      </c>
      <c r="W22" s="102" t="s">
        <v>1</v>
      </c>
      <c r="X22" s="102" t="s">
        <v>1</v>
      </c>
      <c r="Y22" s="102">
        <v>0</v>
      </c>
      <c r="Z22" s="95" t="s">
        <v>1</v>
      </c>
      <c r="AA22" s="101">
        <v>2</v>
      </c>
      <c r="AB22" s="102" t="s">
        <v>1</v>
      </c>
      <c r="AC22" s="102" t="s">
        <v>1</v>
      </c>
      <c r="AD22" s="102" t="s">
        <v>1</v>
      </c>
      <c r="AE22" s="102" t="s">
        <v>1</v>
      </c>
      <c r="AF22" s="102">
        <v>0</v>
      </c>
      <c r="AG22" s="95" t="s">
        <v>1</v>
      </c>
      <c r="AH22" s="101">
        <v>3</v>
      </c>
      <c r="AI22" s="102" t="s">
        <v>1</v>
      </c>
      <c r="AJ22" s="102" t="s">
        <v>1</v>
      </c>
      <c r="AK22" s="102" t="s">
        <v>1</v>
      </c>
      <c r="AL22" s="102" t="s">
        <v>1</v>
      </c>
      <c r="AM22" s="102">
        <v>0</v>
      </c>
      <c r="AN22" s="95" t="s">
        <v>1</v>
      </c>
      <c r="AO22" s="101">
        <v>3</v>
      </c>
      <c r="AP22" s="102" t="s">
        <v>1</v>
      </c>
      <c r="AQ22" s="102" t="s">
        <v>1</v>
      </c>
      <c r="AR22" s="102" t="s">
        <v>1</v>
      </c>
      <c r="AS22" s="102" t="s">
        <v>1</v>
      </c>
      <c r="AT22" s="102">
        <v>0</v>
      </c>
      <c r="AU22" s="95" t="s">
        <v>1</v>
      </c>
      <c r="AV22" s="101">
        <v>3</v>
      </c>
      <c r="AW22" s="102" t="s">
        <v>1</v>
      </c>
      <c r="AX22" s="102" t="s">
        <v>1</v>
      </c>
      <c r="AY22" s="102" t="s">
        <v>1</v>
      </c>
      <c r="AZ22" s="102" t="s">
        <v>1</v>
      </c>
      <c r="BA22" s="102">
        <v>0</v>
      </c>
      <c r="BB22" s="95" t="s">
        <v>1</v>
      </c>
      <c r="BC22" s="101" t="s">
        <v>1</v>
      </c>
      <c r="BD22" s="102" t="s">
        <v>1</v>
      </c>
      <c r="BE22" s="102" t="s">
        <v>1</v>
      </c>
      <c r="BF22" s="102" t="s">
        <v>1</v>
      </c>
      <c r="BG22" s="102" t="s">
        <v>1</v>
      </c>
      <c r="BH22" s="102" t="s">
        <v>1</v>
      </c>
      <c r="BI22" s="95" t="s">
        <v>1</v>
      </c>
      <c r="BJ22" s="101">
        <v>4</v>
      </c>
      <c r="BK22" s="102" t="s">
        <v>1</v>
      </c>
      <c r="BL22" s="102" t="s">
        <v>1</v>
      </c>
      <c r="BM22" s="102" t="s">
        <v>1</v>
      </c>
      <c r="BN22" s="102" t="s">
        <v>1</v>
      </c>
      <c r="BO22" s="102">
        <v>0</v>
      </c>
      <c r="BP22" s="95" t="s">
        <v>1</v>
      </c>
      <c r="BQ22" s="101">
        <v>4</v>
      </c>
      <c r="BR22" s="102" t="s">
        <v>1</v>
      </c>
      <c r="BS22" s="102" t="s">
        <v>1</v>
      </c>
      <c r="BT22" s="102" t="s">
        <v>1</v>
      </c>
      <c r="BU22" s="102" t="s">
        <v>1</v>
      </c>
      <c r="BV22" s="102">
        <v>0</v>
      </c>
      <c r="BW22" s="95" t="s">
        <v>1</v>
      </c>
      <c r="BX22" s="101">
        <v>4</v>
      </c>
      <c r="BY22" s="102" t="s">
        <v>1</v>
      </c>
      <c r="BZ22" s="102" t="s">
        <v>1</v>
      </c>
      <c r="CA22" s="102" t="s">
        <v>1</v>
      </c>
      <c r="CB22" s="102" t="s">
        <v>1</v>
      </c>
      <c r="CC22" s="102">
        <v>0</v>
      </c>
      <c r="CD22" s="95" t="s">
        <v>1</v>
      </c>
      <c r="CE22" s="101">
        <v>5</v>
      </c>
      <c r="CF22" s="102" t="s">
        <v>1</v>
      </c>
      <c r="CG22" s="102" t="s">
        <v>1</v>
      </c>
      <c r="CH22" s="102" t="s">
        <v>1</v>
      </c>
      <c r="CI22" s="102" t="s">
        <v>1</v>
      </c>
      <c r="CJ22" s="102">
        <v>0</v>
      </c>
      <c r="CK22" s="95" t="s">
        <v>1</v>
      </c>
      <c r="CL22" s="101">
        <v>5</v>
      </c>
      <c r="CM22" s="102" t="s">
        <v>1</v>
      </c>
      <c r="CN22" s="102" t="s">
        <v>1</v>
      </c>
      <c r="CO22" s="102" t="s">
        <v>1</v>
      </c>
      <c r="CP22" s="102" t="s">
        <v>1</v>
      </c>
      <c r="CQ22" s="102">
        <v>0</v>
      </c>
      <c r="CR22" s="95" t="s">
        <v>1</v>
      </c>
      <c r="CS22" s="101">
        <v>5</v>
      </c>
      <c r="CT22" s="102" t="s">
        <v>1</v>
      </c>
      <c r="CU22" s="102" t="s">
        <v>1</v>
      </c>
      <c r="CV22" s="102" t="s">
        <v>1</v>
      </c>
      <c r="CW22" s="102" t="s">
        <v>1</v>
      </c>
      <c r="CX22" s="102">
        <v>0</v>
      </c>
      <c r="CY22" s="95" t="s">
        <v>1</v>
      </c>
      <c r="CZ22" s="101" t="s">
        <v>1</v>
      </c>
      <c r="DA22" s="102" t="s">
        <v>1</v>
      </c>
      <c r="DB22" s="102" t="s">
        <v>1</v>
      </c>
      <c r="DC22" s="102" t="s">
        <v>1</v>
      </c>
      <c r="DD22" s="102" t="s">
        <v>1</v>
      </c>
      <c r="DE22" s="102" t="s">
        <v>1</v>
      </c>
      <c r="DF22" s="95" t="s">
        <v>1</v>
      </c>
      <c r="DG22" s="101">
        <v>6</v>
      </c>
      <c r="DH22" s="102" t="s">
        <v>1</v>
      </c>
      <c r="DI22" s="102" t="s">
        <v>1</v>
      </c>
      <c r="DJ22" s="102" t="s">
        <v>1</v>
      </c>
      <c r="DK22" s="102" t="s">
        <v>1</v>
      </c>
      <c r="DL22" s="102">
        <v>0</v>
      </c>
      <c r="DM22" s="95" t="s">
        <v>1</v>
      </c>
      <c r="DN22" s="101">
        <v>7</v>
      </c>
      <c r="DO22" s="102" t="s">
        <v>1</v>
      </c>
      <c r="DP22" s="102" t="s">
        <v>1</v>
      </c>
      <c r="DQ22" s="102" t="s">
        <v>1</v>
      </c>
      <c r="DR22" s="102" t="s">
        <v>1</v>
      </c>
      <c r="DS22" s="102">
        <v>0</v>
      </c>
      <c r="DT22" s="95" t="s">
        <v>1</v>
      </c>
      <c r="DU22" s="101">
        <v>7</v>
      </c>
      <c r="DV22" s="102" t="s">
        <v>1</v>
      </c>
      <c r="DW22" s="102" t="s">
        <v>1</v>
      </c>
      <c r="DX22" s="102" t="s">
        <v>1</v>
      </c>
      <c r="DY22" s="102" t="s">
        <v>1</v>
      </c>
      <c r="DZ22" s="102">
        <v>0</v>
      </c>
      <c r="EA22" s="95" t="s">
        <v>1</v>
      </c>
      <c r="EB22" s="101">
        <v>7</v>
      </c>
      <c r="EC22" s="102" t="s">
        <v>1</v>
      </c>
      <c r="ED22" s="102" t="s">
        <v>1</v>
      </c>
      <c r="EE22" s="102" t="s">
        <v>1</v>
      </c>
      <c r="EF22" s="102" t="s">
        <v>1</v>
      </c>
      <c r="EG22" s="102">
        <v>1</v>
      </c>
      <c r="EH22" s="95" t="s">
        <v>1</v>
      </c>
      <c r="EI22" s="101">
        <v>7</v>
      </c>
      <c r="EJ22" s="102" t="s">
        <v>1</v>
      </c>
      <c r="EK22" s="102" t="s">
        <v>1</v>
      </c>
      <c r="EL22" s="102" t="s">
        <v>1</v>
      </c>
      <c r="EM22" s="102" t="s">
        <v>1</v>
      </c>
      <c r="EN22" s="102">
        <v>1</v>
      </c>
      <c r="EO22" s="95" t="s">
        <v>1</v>
      </c>
      <c r="EP22" s="101">
        <v>8</v>
      </c>
      <c r="EQ22" s="102" t="s">
        <v>1</v>
      </c>
      <c r="ER22" s="102" t="s">
        <v>1</v>
      </c>
      <c r="ES22" s="102" t="s">
        <v>1</v>
      </c>
      <c r="ET22" s="102" t="s">
        <v>1</v>
      </c>
      <c r="EU22" s="102">
        <v>1</v>
      </c>
      <c r="EV22" s="95" t="s">
        <v>1</v>
      </c>
      <c r="EW22" s="101" t="s">
        <v>1</v>
      </c>
      <c r="EX22" s="102" t="s">
        <v>1</v>
      </c>
      <c r="EY22" s="102" t="s">
        <v>1</v>
      </c>
      <c r="EZ22" s="102" t="s">
        <v>1</v>
      </c>
      <c r="FA22" s="102" t="s">
        <v>1</v>
      </c>
      <c r="FB22" s="102" t="s">
        <v>1</v>
      </c>
      <c r="FC22" s="95" t="s">
        <v>1</v>
      </c>
      <c r="FD22" s="101">
        <v>8</v>
      </c>
      <c r="FE22" s="102" t="s">
        <v>1</v>
      </c>
      <c r="FF22" s="102" t="s">
        <v>1</v>
      </c>
      <c r="FG22" s="102" t="s">
        <v>1</v>
      </c>
      <c r="FH22" s="102" t="s">
        <v>1</v>
      </c>
      <c r="FI22" s="102">
        <v>1</v>
      </c>
      <c r="FJ22" s="95" t="s">
        <v>1</v>
      </c>
      <c r="FK22" s="101">
        <v>11</v>
      </c>
      <c r="FL22" s="102" t="s">
        <v>1</v>
      </c>
      <c r="FM22" s="102" t="s">
        <v>1</v>
      </c>
      <c r="FN22" s="102" t="s">
        <v>1</v>
      </c>
      <c r="FO22" s="102" t="s">
        <v>1</v>
      </c>
      <c r="FP22" s="102">
        <v>1</v>
      </c>
      <c r="FQ22" s="95" t="s">
        <v>1</v>
      </c>
      <c r="FR22" s="101">
        <v>12</v>
      </c>
      <c r="FS22" s="102" t="s">
        <v>1</v>
      </c>
      <c r="FT22" s="102" t="s">
        <v>1</v>
      </c>
      <c r="FU22" s="102" t="s">
        <v>1</v>
      </c>
      <c r="FV22" s="102" t="s">
        <v>1</v>
      </c>
      <c r="FW22" s="102">
        <v>1</v>
      </c>
      <c r="FX22" s="95" t="s">
        <v>1</v>
      </c>
      <c r="FY22" s="101">
        <v>14</v>
      </c>
      <c r="FZ22" s="102" t="s">
        <v>1</v>
      </c>
      <c r="GA22" s="102" t="s">
        <v>1</v>
      </c>
      <c r="GB22" s="102" t="s">
        <v>1</v>
      </c>
      <c r="GC22" s="102" t="s">
        <v>1</v>
      </c>
      <c r="GD22" s="102">
        <v>2</v>
      </c>
      <c r="GE22" s="95" t="s">
        <v>1</v>
      </c>
      <c r="GF22" s="111">
        <f t="shared" si="0"/>
        <v>16</v>
      </c>
      <c r="GG22" s="83"/>
      <c r="GH22" s="81"/>
      <c r="GI22" s="81"/>
      <c r="GJ22" s="81"/>
      <c r="GK22" s="81"/>
      <c r="GL22" s="81"/>
      <c r="GM22" s="82"/>
      <c r="GN22" s="111">
        <f t="shared" si="5"/>
        <v>0</v>
      </c>
    </row>
    <row r="23" spans="1:196" ht="12.75" x14ac:dyDescent="0.2">
      <c r="A23" s="96">
        <v>15</v>
      </c>
      <c r="B23" s="158"/>
      <c r="C23" s="116" t="s">
        <v>55</v>
      </c>
      <c r="D23" s="64">
        <v>30</v>
      </c>
      <c r="E23" s="65">
        <v>19</v>
      </c>
      <c r="F23" s="65">
        <v>0</v>
      </c>
      <c r="G23" s="65">
        <v>0</v>
      </c>
      <c r="H23" s="65">
        <v>0</v>
      </c>
      <c r="I23" s="65">
        <v>4</v>
      </c>
      <c r="J23" s="65">
        <v>3</v>
      </c>
      <c r="K23" s="65">
        <f t="shared" si="18"/>
        <v>7</v>
      </c>
      <c r="L23" s="66" t="s">
        <v>1</v>
      </c>
      <c r="M23" s="68">
        <v>1</v>
      </c>
      <c r="N23" s="69" t="s">
        <v>1</v>
      </c>
      <c r="O23" s="69" t="s">
        <v>1</v>
      </c>
      <c r="P23" s="69" t="s">
        <v>1</v>
      </c>
      <c r="Q23" s="69">
        <v>0</v>
      </c>
      <c r="R23" s="69">
        <v>0</v>
      </c>
      <c r="S23" s="70" t="s">
        <v>1</v>
      </c>
      <c r="T23" s="68">
        <v>3</v>
      </c>
      <c r="U23" s="69" t="s">
        <v>1</v>
      </c>
      <c r="V23" s="69" t="s">
        <v>1</v>
      </c>
      <c r="W23" s="69" t="s">
        <v>1</v>
      </c>
      <c r="X23" s="69">
        <v>0</v>
      </c>
      <c r="Y23" s="69">
        <v>0</v>
      </c>
      <c r="Z23" s="70" t="s">
        <v>1</v>
      </c>
      <c r="AA23" s="68">
        <v>5</v>
      </c>
      <c r="AB23" s="69" t="s">
        <v>1</v>
      </c>
      <c r="AC23" s="69" t="s">
        <v>1</v>
      </c>
      <c r="AD23" s="69" t="s">
        <v>1</v>
      </c>
      <c r="AE23" s="69">
        <v>0</v>
      </c>
      <c r="AF23" s="69">
        <v>0</v>
      </c>
      <c r="AG23" s="70" t="s">
        <v>1</v>
      </c>
      <c r="AH23" s="68">
        <v>10</v>
      </c>
      <c r="AI23" s="69" t="s">
        <v>1</v>
      </c>
      <c r="AJ23" s="69" t="s">
        <v>1</v>
      </c>
      <c r="AK23" s="69" t="s">
        <v>1</v>
      </c>
      <c r="AL23" s="69">
        <v>0</v>
      </c>
      <c r="AM23" s="69">
        <v>1</v>
      </c>
      <c r="AN23" s="70" t="s">
        <v>1</v>
      </c>
      <c r="AO23" s="68">
        <v>10</v>
      </c>
      <c r="AP23" s="69" t="s">
        <v>1</v>
      </c>
      <c r="AQ23" s="69" t="s">
        <v>1</v>
      </c>
      <c r="AR23" s="69">
        <v>1</v>
      </c>
      <c r="AS23" s="69">
        <v>0</v>
      </c>
      <c r="AT23" s="69">
        <v>1</v>
      </c>
      <c r="AU23" s="70" t="s">
        <v>1</v>
      </c>
      <c r="AV23" s="68">
        <v>12</v>
      </c>
      <c r="AW23" s="69" t="s">
        <v>1</v>
      </c>
      <c r="AX23" s="69" t="s">
        <v>1</v>
      </c>
      <c r="AY23" s="69">
        <v>1</v>
      </c>
      <c r="AZ23" s="69">
        <v>0</v>
      </c>
      <c r="BA23" s="69">
        <v>1</v>
      </c>
      <c r="BB23" s="70" t="s">
        <v>1</v>
      </c>
      <c r="BC23" s="68" t="s">
        <v>1</v>
      </c>
      <c r="BD23" s="69" t="s">
        <v>1</v>
      </c>
      <c r="BE23" s="69" t="s">
        <v>1</v>
      </c>
      <c r="BF23" s="69" t="s">
        <v>1</v>
      </c>
      <c r="BG23" s="69" t="s">
        <v>1</v>
      </c>
      <c r="BH23" s="69" t="s">
        <v>1</v>
      </c>
      <c r="BI23" s="70" t="s">
        <v>1</v>
      </c>
      <c r="BJ23" s="68">
        <v>17</v>
      </c>
      <c r="BK23" s="69" t="s">
        <v>1</v>
      </c>
      <c r="BL23" s="69" t="s">
        <v>1</v>
      </c>
      <c r="BM23" s="69">
        <v>1</v>
      </c>
      <c r="BN23" s="69">
        <v>2</v>
      </c>
      <c r="BO23" s="69">
        <v>1</v>
      </c>
      <c r="BP23" s="70" t="s">
        <v>1</v>
      </c>
      <c r="BQ23" s="68">
        <v>22</v>
      </c>
      <c r="BR23" s="69" t="s">
        <v>1</v>
      </c>
      <c r="BS23" s="69" t="s">
        <v>1</v>
      </c>
      <c r="BT23" s="69">
        <v>1</v>
      </c>
      <c r="BU23" s="69">
        <v>2</v>
      </c>
      <c r="BV23" s="69">
        <v>1</v>
      </c>
      <c r="BW23" s="70" t="s">
        <v>1</v>
      </c>
      <c r="BX23" s="68">
        <v>25</v>
      </c>
      <c r="BY23" s="69" t="s">
        <v>1</v>
      </c>
      <c r="BZ23" s="69" t="s">
        <v>1</v>
      </c>
      <c r="CA23" s="69">
        <v>1</v>
      </c>
      <c r="CB23" s="69">
        <v>3</v>
      </c>
      <c r="CC23" s="69">
        <v>1</v>
      </c>
      <c r="CD23" s="70" t="s">
        <v>1</v>
      </c>
      <c r="CE23" s="68">
        <v>27</v>
      </c>
      <c r="CF23" s="69" t="s">
        <v>1</v>
      </c>
      <c r="CG23" s="69" t="s">
        <v>1</v>
      </c>
      <c r="CH23" s="69">
        <v>1</v>
      </c>
      <c r="CI23" s="69">
        <v>4</v>
      </c>
      <c r="CJ23" s="69">
        <v>2</v>
      </c>
      <c r="CK23" s="70" t="s">
        <v>1</v>
      </c>
      <c r="CL23" s="68">
        <v>28</v>
      </c>
      <c r="CM23" s="69" t="s">
        <v>1</v>
      </c>
      <c r="CN23" s="69" t="s">
        <v>1</v>
      </c>
      <c r="CO23" s="69">
        <v>1</v>
      </c>
      <c r="CP23" s="69">
        <v>4</v>
      </c>
      <c r="CQ23" s="69">
        <v>2</v>
      </c>
      <c r="CR23" s="70" t="s">
        <v>1</v>
      </c>
      <c r="CS23" s="68">
        <v>29</v>
      </c>
      <c r="CT23" s="69" t="s">
        <v>1</v>
      </c>
      <c r="CU23" s="69" t="s">
        <v>1</v>
      </c>
      <c r="CV23" s="69">
        <v>1</v>
      </c>
      <c r="CW23" s="69">
        <v>4</v>
      </c>
      <c r="CX23" s="69">
        <v>2</v>
      </c>
      <c r="CY23" s="70" t="s">
        <v>1</v>
      </c>
      <c r="CZ23" s="68" t="s">
        <v>1</v>
      </c>
      <c r="DA23" s="69" t="s">
        <v>1</v>
      </c>
      <c r="DB23" s="69" t="s">
        <v>1</v>
      </c>
      <c r="DC23" s="69" t="s">
        <v>1</v>
      </c>
      <c r="DD23" s="69" t="s">
        <v>1</v>
      </c>
      <c r="DE23" s="69" t="s">
        <v>1</v>
      </c>
      <c r="DF23" s="70" t="s">
        <v>1</v>
      </c>
      <c r="DG23" s="68">
        <v>33</v>
      </c>
      <c r="DH23" s="69" t="s">
        <v>1</v>
      </c>
      <c r="DI23" s="69" t="s">
        <v>1</v>
      </c>
      <c r="DJ23" s="69">
        <v>1</v>
      </c>
      <c r="DK23" s="69">
        <v>4</v>
      </c>
      <c r="DL23" s="69">
        <v>2</v>
      </c>
      <c r="DM23" s="70" t="s">
        <v>1</v>
      </c>
      <c r="DN23" s="68">
        <v>35</v>
      </c>
      <c r="DO23" s="69" t="s">
        <v>1</v>
      </c>
      <c r="DP23" s="69" t="s">
        <v>1</v>
      </c>
      <c r="DQ23" s="69">
        <v>1</v>
      </c>
      <c r="DR23" s="69">
        <v>4</v>
      </c>
      <c r="DS23" s="69">
        <v>2</v>
      </c>
      <c r="DT23" s="70" t="s">
        <v>1</v>
      </c>
      <c r="DU23" s="68">
        <v>36</v>
      </c>
      <c r="DV23" s="69" t="s">
        <v>1</v>
      </c>
      <c r="DW23" s="69" t="s">
        <v>1</v>
      </c>
      <c r="DX23" s="69">
        <v>1</v>
      </c>
      <c r="DY23" s="69">
        <f>4+1</f>
        <v>5</v>
      </c>
      <c r="DZ23" s="69">
        <v>2</v>
      </c>
      <c r="EA23" s="70" t="s">
        <v>1</v>
      </c>
      <c r="EB23" s="68">
        <v>41</v>
      </c>
      <c r="EC23" s="69" t="s">
        <v>1</v>
      </c>
      <c r="ED23" s="69" t="s">
        <v>1</v>
      </c>
      <c r="EE23" s="69">
        <v>2</v>
      </c>
      <c r="EF23" s="69">
        <f>4+1+1</f>
        <v>6</v>
      </c>
      <c r="EG23" s="69">
        <v>2</v>
      </c>
      <c r="EH23" s="70" t="s">
        <v>1</v>
      </c>
      <c r="EI23" s="68">
        <v>41</v>
      </c>
      <c r="EJ23" s="69" t="s">
        <v>1</v>
      </c>
      <c r="EK23" s="69" t="s">
        <v>1</v>
      </c>
      <c r="EL23" s="69">
        <v>2</v>
      </c>
      <c r="EM23" s="69">
        <f>4+1+1+2</f>
        <v>8</v>
      </c>
      <c r="EN23" s="69">
        <v>2</v>
      </c>
      <c r="EO23" s="70" t="s">
        <v>1</v>
      </c>
      <c r="EP23" s="68">
        <v>42</v>
      </c>
      <c r="EQ23" s="69" t="s">
        <v>1</v>
      </c>
      <c r="ER23" s="69" t="s">
        <v>1</v>
      </c>
      <c r="ES23" s="69">
        <v>2</v>
      </c>
      <c r="ET23" s="69">
        <f>4+1+1+2</f>
        <v>8</v>
      </c>
      <c r="EU23" s="69">
        <v>2</v>
      </c>
      <c r="EV23" s="70" t="s">
        <v>1</v>
      </c>
      <c r="EW23" s="68" t="s">
        <v>1</v>
      </c>
      <c r="EX23" s="69" t="s">
        <v>1</v>
      </c>
      <c r="EY23" s="69" t="s">
        <v>1</v>
      </c>
      <c r="EZ23" s="69" t="s">
        <v>1</v>
      </c>
      <c r="FA23" s="69" t="s">
        <v>1</v>
      </c>
      <c r="FB23" s="69" t="s">
        <v>1</v>
      </c>
      <c r="FC23" s="70" t="s">
        <v>1</v>
      </c>
      <c r="FD23" s="68">
        <v>42</v>
      </c>
      <c r="FE23" s="69" t="s">
        <v>1</v>
      </c>
      <c r="FF23" s="69" t="s">
        <v>1</v>
      </c>
      <c r="FG23" s="69">
        <v>2</v>
      </c>
      <c r="FH23" s="69">
        <v>8</v>
      </c>
      <c r="FI23" s="69">
        <v>3</v>
      </c>
      <c r="FJ23" s="70" t="s">
        <v>1</v>
      </c>
      <c r="FK23" s="68">
        <v>50</v>
      </c>
      <c r="FL23" s="69" t="s">
        <v>1</v>
      </c>
      <c r="FM23" s="69" t="s">
        <v>1</v>
      </c>
      <c r="FN23" s="69">
        <v>2</v>
      </c>
      <c r="FO23" s="69">
        <f>8+1</f>
        <v>9</v>
      </c>
      <c r="FP23" s="69">
        <v>3</v>
      </c>
      <c r="FQ23" s="70" t="s">
        <v>1</v>
      </c>
      <c r="FR23" s="68">
        <v>51</v>
      </c>
      <c r="FS23" s="69" t="s">
        <v>1</v>
      </c>
      <c r="FT23" s="69" t="s">
        <v>1</v>
      </c>
      <c r="FU23" s="69">
        <v>2</v>
      </c>
      <c r="FV23" s="69">
        <f>8+1+1</f>
        <v>10</v>
      </c>
      <c r="FW23" s="69">
        <v>3</v>
      </c>
      <c r="FX23" s="70" t="s">
        <v>1</v>
      </c>
      <c r="FY23" s="68">
        <v>57</v>
      </c>
      <c r="FZ23" s="69" t="s">
        <v>1</v>
      </c>
      <c r="GA23" s="69">
        <v>0</v>
      </c>
      <c r="GB23" s="69">
        <v>2</v>
      </c>
      <c r="GC23" s="69">
        <f>8+1+1+1</f>
        <v>11</v>
      </c>
      <c r="GD23" s="69">
        <v>4</v>
      </c>
      <c r="GE23" s="70" t="s">
        <v>1</v>
      </c>
      <c r="GF23" s="112">
        <f t="shared" si="0"/>
        <v>74</v>
      </c>
      <c r="GG23" s="68"/>
      <c r="GH23" s="69"/>
      <c r="GI23" s="69"/>
      <c r="GJ23" s="69"/>
      <c r="GK23" s="69"/>
      <c r="GL23" s="69"/>
      <c r="GM23" s="70"/>
      <c r="GN23" s="112">
        <f t="shared" si="5"/>
        <v>0</v>
      </c>
    </row>
    <row r="24" spans="1:196" ht="12.75" x14ac:dyDescent="0.2">
      <c r="A24" s="96">
        <v>16</v>
      </c>
      <c r="B24" s="158"/>
      <c r="C24" s="114" t="s">
        <v>25</v>
      </c>
      <c r="D24" s="64">
        <v>20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f t="shared" si="18"/>
        <v>20</v>
      </c>
      <c r="L24" s="66" t="s">
        <v>1</v>
      </c>
      <c r="M24" s="68" t="s">
        <v>1</v>
      </c>
      <c r="N24" s="69" t="s">
        <v>1</v>
      </c>
      <c r="O24" s="69" t="s">
        <v>1</v>
      </c>
      <c r="P24" s="69" t="s">
        <v>1</v>
      </c>
      <c r="Q24" s="69" t="s">
        <v>1</v>
      </c>
      <c r="R24" s="69">
        <v>0</v>
      </c>
      <c r="S24" s="70" t="s">
        <v>1</v>
      </c>
      <c r="T24" s="68" t="s">
        <v>1</v>
      </c>
      <c r="U24" s="69" t="s">
        <v>1</v>
      </c>
      <c r="V24" s="69" t="s">
        <v>1</v>
      </c>
      <c r="W24" s="69" t="s">
        <v>1</v>
      </c>
      <c r="X24" s="69" t="s">
        <v>1</v>
      </c>
      <c r="Y24" s="69">
        <v>0</v>
      </c>
      <c r="Z24" s="70" t="s">
        <v>1</v>
      </c>
      <c r="AA24" s="68" t="s">
        <v>1</v>
      </c>
      <c r="AB24" s="69" t="s">
        <v>1</v>
      </c>
      <c r="AC24" s="69" t="s">
        <v>1</v>
      </c>
      <c r="AD24" s="69" t="s">
        <v>1</v>
      </c>
      <c r="AE24" s="69" t="s">
        <v>1</v>
      </c>
      <c r="AF24" s="69">
        <v>0</v>
      </c>
      <c r="AG24" s="70" t="s">
        <v>1</v>
      </c>
      <c r="AH24" s="68" t="s">
        <v>1</v>
      </c>
      <c r="AI24" s="69" t="s">
        <v>1</v>
      </c>
      <c r="AJ24" s="69" t="s">
        <v>1</v>
      </c>
      <c r="AK24" s="69" t="s">
        <v>1</v>
      </c>
      <c r="AL24" s="69" t="s">
        <v>1</v>
      </c>
      <c r="AM24" s="69">
        <v>0</v>
      </c>
      <c r="AN24" s="70" t="s">
        <v>1</v>
      </c>
      <c r="AO24" s="68" t="s">
        <v>1</v>
      </c>
      <c r="AP24" s="69" t="s">
        <v>1</v>
      </c>
      <c r="AQ24" s="69" t="s">
        <v>1</v>
      </c>
      <c r="AR24" s="69" t="s">
        <v>1</v>
      </c>
      <c r="AS24" s="69" t="s">
        <v>1</v>
      </c>
      <c r="AT24" s="69">
        <v>0</v>
      </c>
      <c r="AU24" s="70" t="s">
        <v>1</v>
      </c>
      <c r="AV24" s="68" t="s">
        <v>1</v>
      </c>
      <c r="AW24" s="69" t="s">
        <v>1</v>
      </c>
      <c r="AX24" s="69" t="s">
        <v>1</v>
      </c>
      <c r="AY24" s="69" t="s">
        <v>1</v>
      </c>
      <c r="AZ24" s="69" t="s">
        <v>1</v>
      </c>
      <c r="BA24" s="69">
        <v>0</v>
      </c>
      <c r="BB24" s="70" t="s">
        <v>1</v>
      </c>
      <c r="BC24" s="68" t="s">
        <v>1</v>
      </c>
      <c r="BD24" s="69" t="s">
        <v>1</v>
      </c>
      <c r="BE24" s="69" t="s">
        <v>1</v>
      </c>
      <c r="BF24" s="69" t="s">
        <v>1</v>
      </c>
      <c r="BG24" s="69" t="s">
        <v>1</v>
      </c>
      <c r="BH24" s="69" t="s">
        <v>1</v>
      </c>
      <c r="BI24" s="70" t="s">
        <v>1</v>
      </c>
      <c r="BJ24" s="68" t="s">
        <v>1</v>
      </c>
      <c r="BK24" s="69" t="s">
        <v>1</v>
      </c>
      <c r="BL24" s="69" t="s">
        <v>1</v>
      </c>
      <c r="BM24" s="69" t="s">
        <v>1</v>
      </c>
      <c r="BN24" s="69" t="s">
        <v>1</v>
      </c>
      <c r="BO24" s="69">
        <v>0</v>
      </c>
      <c r="BP24" s="70" t="s">
        <v>1</v>
      </c>
      <c r="BQ24" s="68" t="s">
        <v>1</v>
      </c>
      <c r="BR24" s="69" t="s">
        <v>1</v>
      </c>
      <c r="BS24" s="69" t="s">
        <v>1</v>
      </c>
      <c r="BT24" s="69" t="s">
        <v>1</v>
      </c>
      <c r="BU24" s="69" t="s">
        <v>1</v>
      </c>
      <c r="BV24" s="69">
        <v>0</v>
      </c>
      <c r="BW24" s="70" t="s">
        <v>1</v>
      </c>
      <c r="BX24" s="68" t="s">
        <v>1</v>
      </c>
      <c r="BY24" s="69" t="s">
        <v>1</v>
      </c>
      <c r="BZ24" s="69" t="s">
        <v>1</v>
      </c>
      <c r="CA24" s="69" t="s">
        <v>1</v>
      </c>
      <c r="CB24" s="69" t="s">
        <v>1</v>
      </c>
      <c r="CC24" s="69">
        <v>0</v>
      </c>
      <c r="CD24" s="70" t="s">
        <v>1</v>
      </c>
      <c r="CE24" s="68" t="s">
        <v>1</v>
      </c>
      <c r="CF24" s="69" t="s">
        <v>1</v>
      </c>
      <c r="CG24" s="69" t="s">
        <v>1</v>
      </c>
      <c r="CH24" s="69" t="s">
        <v>1</v>
      </c>
      <c r="CI24" s="69" t="s">
        <v>1</v>
      </c>
      <c r="CJ24" s="69">
        <v>0</v>
      </c>
      <c r="CK24" s="70" t="s">
        <v>1</v>
      </c>
      <c r="CL24" s="68" t="s">
        <v>1</v>
      </c>
      <c r="CM24" s="69" t="s">
        <v>1</v>
      </c>
      <c r="CN24" s="69" t="s">
        <v>1</v>
      </c>
      <c r="CO24" s="69" t="s">
        <v>1</v>
      </c>
      <c r="CP24" s="69" t="s">
        <v>1</v>
      </c>
      <c r="CQ24" s="69">
        <v>0</v>
      </c>
      <c r="CR24" s="70" t="s">
        <v>1</v>
      </c>
      <c r="CS24" s="68" t="s">
        <v>1</v>
      </c>
      <c r="CT24" s="69" t="s">
        <v>1</v>
      </c>
      <c r="CU24" s="69" t="s">
        <v>1</v>
      </c>
      <c r="CV24" s="69" t="s">
        <v>1</v>
      </c>
      <c r="CW24" s="69" t="s">
        <v>1</v>
      </c>
      <c r="CX24" s="69">
        <v>0</v>
      </c>
      <c r="CY24" s="70" t="s">
        <v>1</v>
      </c>
      <c r="CZ24" s="68" t="s">
        <v>1</v>
      </c>
      <c r="DA24" s="69" t="s">
        <v>1</v>
      </c>
      <c r="DB24" s="69" t="s">
        <v>1</v>
      </c>
      <c r="DC24" s="69" t="s">
        <v>1</v>
      </c>
      <c r="DD24" s="69" t="s">
        <v>1</v>
      </c>
      <c r="DE24" s="69" t="s">
        <v>1</v>
      </c>
      <c r="DF24" s="70" t="s">
        <v>1</v>
      </c>
      <c r="DG24" s="68" t="s">
        <v>1</v>
      </c>
      <c r="DH24" s="69" t="s">
        <v>1</v>
      </c>
      <c r="DI24" s="69" t="s">
        <v>1</v>
      </c>
      <c r="DJ24" s="69" t="s">
        <v>1</v>
      </c>
      <c r="DK24" s="69" t="s">
        <v>1</v>
      </c>
      <c r="DL24" s="69">
        <v>0</v>
      </c>
      <c r="DM24" s="70" t="s">
        <v>1</v>
      </c>
      <c r="DN24" s="68" t="s">
        <v>1</v>
      </c>
      <c r="DO24" s="69" t="s">
        <v>1</v>
      </c>
      <c r="DP24" s="69" t="s">
        <v>1</v>
      </c>
      <c r="DQ24" s="69" t="s">
        <v>1</v>
      </c>
      <c r="DR24" s="69" t="s">
        <v>1</v>
      </c>
      <c r="DS24" s="69">
        <v>0</v>
      </c>
      <c r="DT24" s="70" t="s">
        <v>1</v>
      </c>
      <c r="DU24" s="68" t="s">
        <v>1</v>
      </c>
      <c r="DV24" s="69" t="s">
        <v>1</v>
      </c>
      <c r="DW24" s="69" t="s">
        <v>1</v>
      </c>
      <c r="DX24" s="69" t="s">
        <v>1</v>
      </c>
      <c r="DY24" s="69" t="s">
        <v>1</v>
      </c>
      <c r="DZ24" s="69">
        <v>0</v>
      </c>
      <c r="EA24" s="70" t="s">
        <v>1</v>
      </c>
      <c r="EB24" s="68" t="s">
        <v>1</v>
      </c>
      <c r="EC24" s="69" t="s">
        <v>1</v>
      </c>
      <c r="ED24" s="69" t="s">
        <v>1</v>
      </c>
      <c r="EE24" s="69" t="s">
        <v>1</v>
      </c>
      <c r="EF24" s="69" t="s">
        <v>1</v>
      </c>
      <c r="EG24" s="69">
        <v>0</v>
      </c>
      <c r="EH24" s="70" t="s">
        <v>1</v>
      </c>
      <c r="EI24" s="68" t="s">
        <v>1</v>
      </c>
      <c r="EJ24" s="69" t="s">
        <v>1</v>
      </c>
      <c r="EK24" s="69" t="s">
        <v>1</v>
      </c>
      <c r="EL24" s="69" t="s">
        <v>1</v>
      </c>
      <c r="EM24" s="69" t="s">
        <v>1</v>
      </c>
      <c r="EN24" s="69">
        <v>0</v>
      </c>
      <c r="EO24" s="70" t="s">
        <v>1</v>
      </c>
      <c r="EP24" s="68" t="s">
        <v>1</v>
      </c>
      <c r="EQ24" s="69" t="s">
        <v>1</v>
      </c>
      <c r="ER24" s="69" t="s">
        <v>1</v>
      </c>
      <c r="ES24" s="69" t="s">
        <v>1</v>
      </c>
      <c r="ET24" s="69" t="s">
        <v>1</v>
      </c>
      <c r="EU24" s="69">
        <v>0</v>
      </c>
      <c r="EV24" s="70" t="s">
        <v>1</v>
      </c>
      <c r="EW24" s="68" t="s">
        <v>1</v>
      </c>
      <c r="EX24" s="69" t="s">
        <v>1</v>
      </c>
      <c r="EY24" s="69" t="s">
        <v>1</v>
      </c>
      <c r="EZ24" s="69" t="s">
        <v>1</v>
      </c>
      <c r="FA24" s="69" t="s">
        <v>1</v>
      </c>
      <c r="FB24" s="69" t="s">
        <v>1</v>
      </c>
      <c r="FC24" s="70" t="s">
        <v>1</v>
      </c>
      <c r="FD24" s="68" t="s">
        <v>1</v>
      </c>
      <c r="FE24" s="69" t="s">
        <v>1</v>
      </c>
      <c r="FF24" s="69" t="s">
        <v>1</v>
      </c>
      <c r="FG24" s="69" t="s">
        <v>1</v>
      </c>
      <c r="FH24" s="69" t="s">
        <v>1</v>
      </c>
      <c r="FI24" s="69">
        <v>0</v>
      </c>
      <c r="FJ24" s="70" t="s">
        <v>1</v>
      </c>
      <c r="FK24" s="68" t="s">
        <v>1</v>
      </c>
      <c r="FL24" s="69" t="s">
        <v>1</v>
      </c>
      <c r="FM24" s="69" t="s">
        <v>1</v>
      </c>
      <c r="FN24" s="69" t="s">
        <v>1</v>
      </c>
      <c r="FO24" s="69" t="s">
        <v>1</v>
      </c>
      <c r="FP24" s="69">
        <v>0</v>
      </c>
      <c r="FQ24" s="70" t="s">
        <v>1</v>
      </c>
      <c r="FR24" s="68" t="s">
        <v>1</v>
      </c>
      <c r="FS24" s="69" t="s">
        <v>1</v>
      </c>
      <c r="FT24" s="69" t="s">
        <v>1</v>
      </c>
      <c r="FU24" s="69" t="s">
        <v>1</v>
      </c>
      <c r="FV24" s="69" t="s">
        <v>1</v>
      </c>
      <c r="FW24" s="69">
        <v>0</v>
      </c>
      <c r="FX24" s="70" t="s">
        <v>1</v>
      </c>
      <c r="FY24" s="68" t="s">
        <v>1</v>
      </c>
      <c r="FZ24" s="69" t="s">
        <v>1</v>
      </c>
      <c r="GA24" s="69" t="s">
        <v>1</v>
      </c>
      <c r="GB24" s="69" t="s">
        <v>1</v>
      </c>
      <c r="GC24" s="69" t="s">
        <v>1</v>
      </c>
      <c r="GD24" s="69">
        <v>0</v>
      </c>
      <c r="GE24" s="70" t="s">
        <v>1</v>
      </c>
      <c r="GF24" s="112">
        <f t="shared" si="0"/>
        <v>0</v>
      </c>
      <c r="GG24" s="68"/>
      <c r="GH24" s="69"/>
      <c r="GI24" s="69"/>
      <c r="GJ24" s="69"/>
      <c r="GK24" s="69"/>
      <c r="GL24" s="69"/>
      <c r="GM24" s="70"/>
      <c r="GN24" s="112">
        <f t="shared" si="5"/>
        <v>0</v>
      </c>
    </row>
    <row r="25" spans="1:196" ht="12.75" x14ac:dyDescent="0.2">
      <c r="A25" s="96">
        <v>17</v>
      </c>
      <c r="B25" s="159"/>
      <c r="C25" s="116" t="s">
        <v>26</v>
      </c>
      <c r="D25" s="64">
        <v>38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f t="shared" si="18"/>
        <v>38</v>
      </c>
      <c r="L25" s="66" t="s">
        <v>1</v>
      </c>
      <c r="M25" s="68" t="s">
        <v>1</v>
      </c>
      <c r="N25" s="69" t="s">
        <v>1</v>
      </c>
      <c r="O25" s="69" t="s">
        <v>1</v>
      </c>
      <c r="P25" s="69" t="s">
        <v>1</v>
      </c>
      <c r="Q25" s="69" t="s">
        <v>1</v>
      </c>
      <c r="R25" s="69">
        <v>0</v>
      </c>
      <c r="S25" s="70" t="s">
        <v>1</v>
      </c>
      <c r="T25" s="68" t="s">
        <v>1</v>
      </c>
      <c r="U25" s="69" t="s">
        <v>1</v>
      </c>
      <c r="V25" s="69" t="s">
        <v>1</v>
      </c>
      <c r="W25" s="69" t="s">
        <v>1</v>
      </c>
      <c r="X25" s="69" t="s">
        <v>1</v>
      </c>
      <c r="Y25" s="69">
        <v>0</v>
      </c>
      <c r="Z25" s="70" t="s">
        <v>1</v>
      </c>
      <c r="AA25" s="68" t="s">
        <v>1</v>
      </c>
      <c r="AB25" s="69" t="s">
        <v>1</v>
      </c>
      <c r="AC25" s="69" t="s">
        <v>1</v>
      </c>
      <c r="AD25" s="69" t="s">
        <v>1</v>
      </c>
      <c r="AE25" s="69" t="s">
        <v>1</v>
      </c>
      <c r="AF25" s="69">
        <v>0</v>
      </c>
      <c r="AG25" s="70" t="s">
        <v>1</v>
      </c>
      <c r="AH25" s="68" t="s">
        <v>1</v>
      </c>
      <c r="AI25" s="69" t="s">
        <v>1</v>
      </c>
      <c r="AJ25" s="69" t="s">
        <v>1</v>
      </c>
      <c r="AK25" s="69" t="s">
        <v>1</v>
      </c>
      <c r="AL25" s="69" t="s">
        <v>1</v>
      </c>
      <c r="AM25" s="69">
        <v>0</v>
      </c>
      <c r="AN25" s="70" t="s">
        <v>1</v>
      </c>
      <c r="AO25" s="68" t="s">
        <v>1</v>
      </c>
      <c r="AP25" s="69" t="s">
        <v>1</v>
      </c>
      <c r="AQ25" s="69" t="s">
        <v>1</v>
      </c>
      <c r="AR25" s="69" t="s">
        <v>1</v>
      </c>
      <c r="AS25" s="69" t="s">
        <v>1</v>
      </c>
      <c r="AT25" s="69">
        <v>0</v>
      </c>
      <c r="AU25" s="70" t="s">
        <v>1</v>
      </c>
      <c r="AV25" s="68" t="s">
        <v>1</v>
      </c>
      <c r="AW25" s="69" t="s">
        <v>1</v>
      </c>
      <c r="AX25" s="69" t="s">
        <v>1</v>
      </c>
      <c r="AY25" s="69" t="s">
        <v>1</v>
      </c>
      <c r="AZ25" s="69" t="s">
        <v>1</v>
      </c>
      <c r="BA25" s="69">
        <v>0</v>
      </c>
      <c r="BB25" s="70" t="s">
        <v>1</v>
      </c>
      <c r="BC25" s="68" t="s">
        <v>1</v>
      </c>
      <c r="BD25" s="69" t="s">
        <v>1</v>
      </c>
      <c r="BE25" s="69" t="s">
        <v>1</v>
      </c>
      <c r="BF25" s="69" t="s">
        <v>1</v>
      </c>
      <c r="BG25" s="69" t="s">
        <v>1</v>
      </c>
      <c r="BH25" s="69" t="s">
        <v>1</v>
      </c>
      <c r="BI25" s="70" t="s">
        <v>1</v>
      </c>
      <c r="BJ25" s="68" t="s">
        <v>1</v>
      </c>
      <c r="BK25" s="69" t="s">
        <v>1</v>
      </c>
      <c r="BL25" s="69" t="s">
        <v>1</v>
      </c>
      <c r="BM25" s="69" t="s">
        <v>1</v>
      </c>
      <c r="BN25" s="69" t="s">
        <v>1</v>
      </c>
      <c r="BO25" s="69">
        <v>0</v>
      </c>
      <c r="BP25" s="70" t="s">
        <v>1</v>
      </c>
      <c r="BQ25" s="68" t="s">
        <v>1</v>
      </c>
      <c r="BR25" s="69" t="s">
        <v>1</v>
      </c>
      <c r="BS25" s="69" t="s">
        <v>1</v>
      </c>
      <c r="BT25" s="69" t="s">
        <v>1</v>
      </c>
      <c r="BU25" s="69" t="s">
        <v>1</v>
      </c>
      <c r="BV25" s="69">
        <v>0</v>
      </c>
      <c r="BW25" s="70" t="s">
        <v>1</v>
      </c>
      <c r="BX25" s="68" t="s">
        <v>1</v>
      </c>
      <c r="BY25" s="69" t="s">
        <v>1</v>
      </c>
      <c r="BZ25" s="69" t="s">
        <v>1</v>
      </c>
      <c r="CA25" s="69" t="s">
        <v>1</v>
      </c>
      <c r="CB25" s="69" t="s">
        <v>1</v>
      </c>
      <c r="CC25" s="69">
        <v>0</v>
      </c>
      <c r="CD25" s="70" t="s">
        <v>1</v>
      </c>
      <c r="CE25" s="68" t="s">
        <v>1</v>
      </c>
      <c r="CF25" s="69" t="s">
        <v>1</v>
      </c>
      <c r="CG25" s="69" t="s">
        <v>1</v>
      </c>
      <c r="CH25" s="69" t="s">
        <v>1</v>
      </c>
      <c r="CI25" s="69" t="s">
        <v>1</v>
      </c>
      <c r="CJ25" s="69">
        <v>0</v>
      </c>
      <c r="CK25" s="70" t="s">
        <v>1</v>
      </c>
      <c r="CL25" s="68" t="s">
        <v>1</v>
      </c>
      <c r="CM25" s="69" t="s">
        <v>1</v>
      </c>
      <c r="CN25" s="69" t="s">
        <v>1</v>
      </c>
      <c r="CO25" s="69" t="s">
        <v>1</v>
      </c>
      <c r="CP25" s="69" t="s">
        <v>1</v>
      </c>
      <c r="CQ25" s="69">
        <v>0</v>
      </c>
      <c r="CR25" s="70" t="s">
        <v>1</v>
      </c>
      <c r="CS25" s="68" t="s">
        <v>1</v>
      </c>
      <c r="CT25" s="69" t="s">
        <v>1</v>
      </c>
      <c r="CU25" s="69" t="s">
        <v>1</v>
      </c>
      <c r="CV25" s="69" t="s">
        <v>1</v>
      </c>
      <c r="CW25" s="69" t="s">
        <v>1</v>
      </c>
      <c r="CX25" s="69">
        <v>0</v>
      </c>
      <c r="CY25" s="70" t="s">
        <v>1</v>
      </c>
      <c r="CZ25" s="68" t="s">
        <v>1</v>
      </c>
      <c r="DA25" s="69" t="s">
        <v>1</v>
      </c>
      <c r="DB25" s="69" t="s">
        <v>1</v>
      </c>
      <c r="DC25" s="69" t="s">
        <v>1</v>
      </c>
      <c r="DD25" s="69" t="s">
        <v>1</v>
      </c>
      <c r="DE25" s="69" t="s">
        <v>1</v>
      </c>
      <c r="DF25" s="70" t="s">
        <v>1</v>
      </c>
      <c r="DG25" s="68" t="s">
        <v>1</v>
      </c>
      <c r="DH25" s="69" t="s">
        <v>1</v>
      </c>
      <c r="DI25" s="69" t="s">
        <v>1</v>
      </c>
      <c r="DJ25" s="69" t="s">
        <v>1</v>
      </c>
      <c r="DK25" s="69" t="s">
        <v>1</v>
      </c>
      <c r="DL25" s="69">
        <v>0</v>
      </c>
      <c r="DM25" s="70" t="s">
        <v>1</v>
      </c>
      <c r="DN25" s="68" t="s">
        <v>1</v>
      </c>
      <c r="DO25" s="69" t="s">
        <v>1</v>
      </c>
      <c r="DP25" s="69" t="s">
        <v>1</v>
      </c>
      <c r="DQ25" s="69" t="s">
        <v>1</v>
      </c>
      <c r="DR25" s="69" t="s">
        <v>1</v>
      </c>
      <c r="DS25" s="69">
        <v>0</v>
      </c>
      <c r="DT25" s="70" t="s">
        <v>1</v>
      </c>
      <c r="DU25" s="68" t="s">
        <v>1</v>
      </c>
      <c r="DV25" s="69" t="s">
        <v>1</v>
      </c>
      <c r="DW25" s="69" t="s">
        <v>1</v>
      </c>
      <c r="DX25" s="69" t="s">
        <v>1</v>
      </c>
      <c r="DY25" s="69" t="s">
        <v>1</v>
      </c>
      <c r="DZ25" s="69">
        <v>0</v>
      </c>
      <c r="EA25" s="70" t="s">
        <v>1</v>
      </c>
      <c r="EB25" s="68" t="s">
        <v>1</v>
      </c>
      <c r="EC25" s="69" t="s">
        <v>1</v>
      </c>
      <c r="ED25" s="69" t="s">
        <v>1</v>
      </c>
      <c r="EE25" s="69" t="s">
        <v>1</v>
      </c>
      <c r="EF25" s="69" t="s">
        <v>1</v>
      </c>
      <c r="EG25" s="69">
        <v>0</v>
      </c>
      <c r="EH25" s="70" t="s">
        <v>1</v>
      </c>
      <c r="EI25" s="68" t="s">
        <v>1</v>
      </c>
      <c r="EJ25" s="69" t="s">
        <v>1</v>
      </c>
      <c r="EK25" s="69" t="s">
        <v>1</v>
      </c>
      <c r="EL25" s="69" t="s">
        <v>1</v>
      </c>
      <c r="EM25" s="69" t="s">
        <v>1</v>
      </c>
      <c r="EN25" s="69">
        <v>0</v>
      </c>
      <c r="EO25" s="70" t="s">
        <v>1</v>
      </c>
      <c r="EP25" s="68" t="s">
        <v>1</v>
      </c>
      <c r="EQ25" s="69" t="s">
        <v>1</v>
      </c>
      <c r="ER25" s="69" t="s">
        <v>1</v>
      </c>
      <c r="ES25" s="69" t="s">
        <v>1</v>
      </c>
      <c r="ET25" s="69" t="s">
        <v>1</v>
      </c>
      <c r="EU25" s="69">
        <v>0</v>
      </c>
      <c r="EV25" s="70" t="s">
        <v>1</v>
      </c>
      <c r="EW25" s="68" t="s">
        <v>1</v>
      </c>
      <c r="EX25" s="69" t="s">
        <v>1</v>
      </c>
      <c r="EY25" s="69" t="s">
        <v>1</v>
      </c>
      <c r="EZ25" s="69" t="s">
        <v>1</v>
      </c>
      <c r="FA25" s="69" t="s">
        <v>1</v>
      </c>
      <c r="FB25" s="69" t="s">
        <v>1</v>
      </c>
      <c r="FC25" s="70" t="s">
        <v>1</v>
      </c>
      <c r="FD25" s="68" t="s">
        <v>1</v>
      </c>
      <c r="FE25" s="69" t="s">
        <v>1</v>
      </c>
      <c r="FF25" s="69" t="s">
        <v>1</v>
      </c>
      <c r="FG25" s="69" t="s">
        <v>1</v>
      </c>
      <c r="FH25" s="69" t="s">
        <v>1</v>
      </c>
      <c r="FI25" s="69">
        <v>0</v>
      </c>
      <c r="FJ25" s="70" t="s">
        <v>1</v>
      </c>
      <c r="FK25" s="68" t="s">
        <v>1</v>
      </c>
      <c r="FL25" s="69" t="s">
        <v>1</v>
      </c>
      <c r="FM25" s="69" t="s">
        <v>1</v>
      </c>
      <c r="FN25" s="69" t="s">
        <v>1</v>
      </c>
      <c r="FO25" s="69" t="s">
        <v>1</v>
      </c>
      <c r="FP25" s="69">
        <v>0</v>
      </c>
      <c r="FQ25" s="70" t="s">
        <v>1</v>
      </c>
      <c r="FR25" s="68" t="s">
        <v>1</v>
      </c>
      <c r="FS25" s="69" t="s">
        <v>1</v>
      </c>
      <c r="FT25" s="69" t="s">
        <v>1</v>
      </c>
      <c r="FU25" s="69" t="s">
        <v>1</v>
      </c>
      <c r="FV25" s="69" t="s">
        <v>1</v>
      </c>
      <c r="FW25" s="69">
        <v>0</v>
      </c>
      <c r="FX25" s="70" t="s">
        <v>1</v>
      </c>
      <c r="FY25" s="68" t="s">
        <v>1</v>
      </c>
      <c r="FZ25" s="69" t="s">
        <v>1</v>
      </c>
      <c r="GA25" s="69" t="s">
        <v>1</v>
      </c>
      <c r="GB25" s="69" t="s">
        <v>1</v>
      </c>
      <c r="GC25" s="69" t="s">
        <v>1</v>
      </c>
      <c r="GD25" s="69">
        <v>0</v>
      </c>
      <c r="GE25" s="70" t="s">
        <v>1</v>
      </c>
      <c r="GF25" s="112">
        <f t="shared" si="0"/>
        <v>0</v>
      </c>
      <c r="GG25" s="68"/>
      <c r="GH25" s="69"/>
      <c r="GI25" s="69"/>
      <c r="GJ25" s="69"/>
      <c r="GK25" s="69"/>
      <c r="GL25" s="69"/>
      <c r="GM25" s="70"/>
      <c r="GN25" s="112">
        <f t="shared" si="5"/>
        <v>0</v>
      </c>
    </row>
    <row r="26" spans="1:196" ht="12.75" x14ac:dyDescent="0.2">
      <c r="A26" s="96">
        <v>18</v>
      </c>
      <c r="B26" s="159"/>
      <c r="C26" s="116" t="s">
        <v>56</v>
      </c>
      <c r="D26" s="64">
        <v>37</v>
      </c>
      <c r="E26" s="65">
        <v>10</v>
      </c>
      <c r="F26" s="65">
        <v>0</v>
      </c>
      <c r="G26" s="65">
        <v>0</v>
      </c>
      <c r="H26" s="65">
        <v>0</v>
      </c>
      <c r="I26" s="65">
        <v>2</v>
      </c>
      <c r="J26" s="65">
        <v>1</v>
      </c>
      <c r="K26" s="65">
        <f t="shared" si="18"/>
        <v>25</v>
      </c>
      <c r="L26" s="66" t="s">
        <v>1</v>
      </c>
      <c r="M26" s="68">
        <v>0</v>
      </c>
      <c r="N26" s="69" t="s">
        <v>1</v>
      </c>
      <c r="O26" s="69" t="s">
        <v>1</v>
      </c>
      <c r="P26" s="69" t="s">
        <v>1</v>
      </c>
      <c r="Q26" s="69">
        <v>0</v>
      </c>
      <c r="R26" s="69">
        <v>0</v>
      </c>
      <c r="S26" s="70" t="s">
        <v>1</v>
      </c>
      <c r="T26" s="68">
        <v>0</v>
      </c>
      <c r="U26" s="69" t="s">
        <v>1</v>
      </c>
      <c r="V26" s="69" t="s">
        <v>1</v>
      </c>
      <c r="W26" s="69" t="s">
        <v>1</v>
      </c>
      <c r="X26" s="69">
        <v>0</v>
      </c>
      <c r="Y26" s="69">
        <v>0</v>
      </c>
      <c r="Z26" s="70" t="s">
        <v>1</v>
      </c>
      <c r="AA26" s="68">
        <v>0</v>
      </c>
      <c r="AB26" s="69" t="s">
        <v>1</v>
      </c>
      <c r="AC26" s="69" t="s">
        <v>1</v>
      </c>
      <c r="AD26" s="69" t="s">
        <v>1</v>
      </c>
      <c r="AE26" s="69">
        <v>0</v>
      </c>
      <c r="AF26" s="69">
        <v>0</v>
      </c>
      <c r="AG26" s="70" t="s">
        <v>1</v>
      </c>
      <c r="AH26" s="68">
        <v>0</v>
      </c>
      <c r="AI26" s="69" t="s">
        <v>1</v>
      </c>
      <c r="AJ26" s="69" t="s">
        <v>1</v>
      </c>
      <c r="AK26" s="69" t="s">
        <v>1</v>
      </c>
      <c r="AL26" s="69">
        <v>0</v>
      </c>
      <c r="AM26" s="69">
        <v>0</v>
      </c>
      <c r="AN26" s="70" t="s">
        <v>1</v>
      </c>
      <c r="AO26" s="68">
        <v>0</v>
      </c>
      <c r="AP26" s="69" t="s">
        <v>1</v>
      </c>
      <c r="AQ26" s="69" t="s">
        <v>1</v>
      </c>
      <c r="AR26" s="69" t="s">
        <v>1</v>
      </c>
      <c r="AS26" s="69">
        <v>0</v>
      </c>
      <c r="AT26" s="69">
        <v>0</v>
      </c>
      <c r="AU26" s="70" t="s">
        <v>1</v>
      </c>
      <c r="AV26" s="68">
        <v>0</v>
      </c>
      <c r="AW26" s="69" t="s">
        <v>1</v>
      </c>
      <c r="AX26" s="69" t="s">
        <v>1</v>
      </c>
      <c r="AY26" s="69" t="s">
        <v>1</v>
      </c>
      <c r="AZ26" s="69">
        <v>0</v>
      </c>
      <c r="BA26" s="69">
        <v>0</v>
      </c>
      <c r="BB26" s="70" t="s">
        <v>1</v>
      </c>
      <c r="BC26" s="68" t="s">
        <v>1</v>
      </c>
      <c r="BD26" s="69" t="s">
        <v>1</v>
      </c>
      <c r="BE26" s="69" t="s">
        <v>1</v>
      </c>
      <c r="BF26" s="69" t="s">
        <v>1</v>
      </c>
      <c r="BG26" s="69" t="s">
        <v>1</v>
      </c>
      <c r="BH26" s="69" t="s">
        <v>1</v>
      </c>
      <c r="BI26" s="70" t="s">
        <v>1</v>
      </c>
      <c r="BJ26" s="68">
        <v>0</v>
      </c>
      <c r="BK26" s="69" t="s">
        <v>1</v>
      </c>
      <c r="BL26" s="69" t="s">
        <v>1</v>
      </c>
      <c r="BM26" s="69" t="s">
        <v>1</v>
      </c>
      <c r="BN26" s="69">
        <v>0</v>
      </c>
      <c r="BO26" s="69">
        <v>0</v>
      </c>
      <c r="BP26" s="70" t="s">
        <v>1</v>
      </c>
      <c r="BQ26" s="68">
        <v>0</v>
      </c>
      <c r="BR26" s="69" t="s">
        <v>1</v>
      </c>
      <c r="BS26" s="69" t="s">
        <v>1</v>
      </c>
      <c r="BT26" s="69" t="s">
        <v>1</v>
      </c>
      <c r="BU26" s="69">
        <v>0</v>
      </c>
      <c r="BV26" s="69">
        <v>0</v>
      </c>
      <c r="BW26" s="70" t="s">
        <v>1</v>
      </c>
      <c r="BX26" s="68">
        <v>0</v>
      </c>
      <c r="BY26" s="69" t="s">
        <v>1</v>
      </c>
      <c r="BZ26" s="69" t="s">
        <v>1</v>
      </c>
      <c r="CA26" s="69" t="s">
        <v>1</v>
      </c>
      <c r="CB26" s="69">
        <v>0</v>
      </c>
      <c r="CC26" s="69">
        <v>0</v>
      </c>
      <c r="CD26" s="70" t="s">
        <v>1</v>
      </c>
      <c r="CE26" s="68">
        <v>0</v>
      </c>
      <c r="CF26" s="69" t="s">
        <v>1</v>
      </c>
      <c r="CG26" s="69" t="s">
        <v>1</v>
      </c>
      <c r="CH26" s="69" t="s">
        <v>1</v>
      </c>
      <c r="CI26" s="69">
        <v>0</v>
      </c>
      <c r="CJ26" s="69">
        <v>0</v>
      </c>
      <c r="CK26" s="70" t="s">
        <v>1</v>
      </c>
      <c r="CL26" s="68">
        <v>0</v>
      </c>
      <c r="CM26" s="69" t="s">
        <v>1</v>
      </c>
      <c r="CN26" s="69" t="s">
        <v>1</v>
      </c>
      <c r="CO26" s="69" t="s">
        <v>1</v>
      </c>
      <c r="CP26" s="69">
        <v>0</v>
      </c>
      <c r="CQ26" s="69">
        <v>0</v>
      </c>
      <c r="CR26" s="70" t="s">
        <v>1</v>
      </c>
      <c r="CS26" s="68">
        <v>0</v>
      </c>
      <c r="CT26" s="69" t="s">
        <v>1</v>
      </c>
      <c r="CU26" s="69" t="s">
        <v>1</v>
      </c>
      <c r="CV26" s="69" t="s">
        <v>1</v>
      </c>
      <c r="CW26" s="69">
        <v>0</v>
      </c>
      <c r="CX26" s="69">
        <v>0</v>
      </c>
      <c r="CY26" s="70" t="s">
        <v>1</v>
      </c>
      <c r="CZ26" s="68" t="s">
        <v>1</v>
      </c>
      <c r="DA26" s="69" t="s">
        <v>1</v>
      </c>
      <c r="DB26" s="69" t="s">
        <v>1</v>
      </c>
      <c r="DC26" s="69" t="s">
        <v>1</v>
      </c>
      <c r="DD26" s="69" t="s">
        <v>1</v>
      </c>
      <c r="DE26" s="69" t="s">
        <v>1</v>
      </c>
      <c r="DF26" s="70" t="s">
        <v>1</v>
      </c>
      <c r="DG26" s="68">
        <v>0</v>
      </c>
      <c r="DH26" s="69" t="s">
        <v>1</v>
      </c>
      <c r="DI26" s="69" t="s">
        <v>1</v>
      </c>
      <c r="DJ26" s="69" t="s">
        <v>1</v>
      </c>
      <c r="DK26" s="69">
        <v>0</v>
      </c>
      <c r="DL26" s="69">
        <v>0</v>
      </c>
      <c r="DM26" s="70" t="s">
        <v>1</v>
      </c>
      <c r="DN26" s="68">
        <v>0</v>
      </c>
      <c r="DO26" s="69" t="s">
        <v>1</v>
      </c>
      <c r="DP26" s="69" t="s">
        <v>1</v>
      </c>
      <c r="DQ26" s="69" t="s">
        <v>1</v>
      </c>
      <c r="DR26" s="69">
        <v>0</v>
      </c>
      <c r="DS26" s="69">
        <v>0</v>
      </c>
      <c r="DT26" s="70" t="s">
        <v>1</v>
      </c>
      <c r="DU26" s="68">
        <v>0</v>
      </c>
      <c r="DV26" s="69" t="s">
        <v>1</v>
      </c>
      <c r="DW26" s="69" t="s">
        <v>1</v>
      </c>
      <c r="DX26" s="69" t="s">
        <v>1</v>
      </c>
      <c r="DY26" s="69">
        <v>0</v>
      </c>
      <c r="DZ26" s="69">
        <v>0</v>
      </c>
      <c r="EA26" s="70" t="s">
        <v>1</v>
      </c>
      <c r="EB26" s="68">
        <v>0</v>
      </c>
      <c r="EC26" s="69" t="s">
        <v>1</v>
      </c>
      <c r="ED26" s="69" t="s">
        <v>1</v>
      </c>
      <c r="EE26" s="69" t="s">
        <v>1</v>
      </c>
      <c r="EF26" s="69">
        <v>1</v>
      </c>
      <c r="EG26" s="69">
        <v>0</v>
      </c>
      <c r="EH26" s="70" t="s">
        <v>1</v>
      </c>
      <c r="EI26" s="68">
        <v>0</v>
      </c>
      <c r="EJ26" s="69" t="s">
        <v>1</v>
      </c>
      <c r="EK26" s="69" t="s">
        <v>1</v>
      </c>
      <c r="EL26" s="69" t="s">
        <v>1</v>
      </c>
      <c r="EM26" s="69">
        <v>1</v>
      </c>
      <c r="EN26" s="69">
        <v>0</v>
      </c>
      <c r="EO26" s="70" t="s">
        <v>1</v>
      </c>
      <c r="EP26" s="68">
        <v>0</v>
      </c>
      <c r="EQ26" s="69" t="s">
        <v>1</v>
      </c>
      <c r="ER26" s="69" t="s">
        <v>1</v>
      </c>
      <c r="ES26" s="69" t="s">
        <v>1</v>
      </c>
      <c r="ET26" s="69">
        <v>1</v>
      </c>
      <c r="EU26" s="69">
        <v>0</v>
      </c>
      <c r="EV26" s="70" t="s">
        <v>1</v>
      </c>
      <c r="EW26" s="68" t="s">
        <v>1</v>
      </c>
      <c r="EX26" s="69" t="s">
        <v>1</v>
      </c>
      <c r="EY26" s="69" t="s">
        <v>1</v>
      </c>
      <c r="EZ26" s="69" t="s">
        <v>1</v>
      </c>
      <c r="FA26" s="69" t="s">
        <v>1</v>
      </c>
      <c r="FB26" s="69" t="s">
        <v>1</v>
      </c>
      <c r="FC26" s="70" t="s">
        <v>1</v>
      </c>
      <c r="FD26" s="68">
        <v>0</v>
      </c>
      <c r="FE26" s="69" t="s">
        <v>1</v>
      </c>
      <c r="FF26" s="69" t="s">
        <v>1</v>
      </c>
      <c r="FG26" s="69" t="s">
        <v>1</v>
      </c>
      <c r="FH26" s="69">
        <v>1</v>
      </c>
      <c r="FI26" s="69">
        <v>0</v>
      </c>
      <c r="FJ26" s="70" t="s">
        <v>1</v>
      </c>
      <c r="FK26" s="68">
        <v>0</v>
      </c>
      <c r="FL26" s="69" t="s">
        <v>1</v>
      </c>
      <c r="FM26" s="69" t="s">
        <v>1</v>
      </c>
      <c r="FN26" s="69" t="s">
        <v>1</v>
      </c>
      <c r="FO26" s="69">
        <f>1+1</f>
        <v>2</v>
      </c>
      <c r="FP26" s="69">
        <v>0</v>
      </c>
      <c r="FQ26" s="70" t="s">
        <v>1</v>
      </c>
      <c r="FR26" s="68">
        <v>0</v>
      </c>
      <c r="FS26" s="69" t="s">
        <v>1</v>
      </c>
      <c r="FT26" s="69" t="s">
        <v>1</v>
      </c>
      <c r="FU26" s="69" t="s">
        <v>1</v>
      </c>
      <c r="FV26" s="69">
        <f>1+1+1</f>
        <v>3</v>
      </c>
      <c r="FW26" s="69">
        <v>0</v>
      </c>
      <c r="FX26" s="70" t="s">
        <v>1</v>
      </c>
      <c r="FY26" s="68">
        <v>0</v>
      </c>
      <c r="FZ26" s="69" t="s">
        <v>1</v>
      </c>
      <c r="GA26" s="69" t="s">
        <v>1</v>
      </c>
      <c r="GB26" s="69" t="s">
        <v>1</v>
      </c>
      <c r="GC26" s="69">
        <f>1+1+1</f>
        <v>3</v>
      </c>
      <c r="GD26" s="69">
        <v>0</v>
      </c>
      <c r="GE26" s="70" t="s">
        <v>1</v>
      </c>
      <c r="GF26" s="112">
        <f t="shared" si="0"/>
        <v>3</v>
      </c>
      <c r="GG26" s="68"/>
      <c r="GH26" s="69"/>
      <c r="GI26" s="69"/>
      <c r="GJ26" s="69"/>
      <c r="GK26" s="69"/>
      <c r="GL26" s="69"/>
      <c r="GM26" s="70"/>
      <c r="GN26" s="112">
        <f t="shared" si="5"/>
        <v>0</v>
      </c>
    </row>
    <row r="27" spans="1:196" ht="12.75" x14ac:dyDescent="0.2">
      <c r="A27" s="96">
        <v>19</v>
      </c>
      <c r="B27" s="159"/>
      <c r="C27" s="114" t="s">
        <v>57</v>
      </c>
      <c r="D27" s="64">
        <v>75</v>
      </c>
      <c r="E27" s="65">
        <v>18</v>
      </c>
      <c r="F27" s="65">
        <v>0</v>
      </c>
      <c r="G27" s="65">
        <v>0</v>
      </c>
      <c r="H27" s="65">
        <v>1</v>
      </c>
      <c r="I27" s="65">
        <v>8</v>
      </c>
      <c r="J27" s="65">
        <v>6</v>
      </c>
      <c r="K27" s="65">
        <f t="shared" si="18"/>
        <v>48</v>
      </c>
      <c r="L27" s="66" t="s">
        <v>1</v>
      </c>
      <c r="M27" s="68">
        <v>1</v>
      </c>
      <c r="N27" s="69" t="s">
        <v>1</v>
      </c>
      <c r="O27" s="69" t="s">
        <v>1</v>
      </c>
      <c r="P27" s="69">
        <v>0</v>
      </c>
      <c r="Q27" s="69">
        <v>0</v>
      </c>
      <c r="R27" s="69">
        <v>0</v>
      </c>
      <c r="S27" s="70" t="s">
        <v>1</v>
      </c>
      <c r="T27" s="68">
        <v>3</v>
      </c>
      <c r="U27" s="69" t="s">
        <v>1</v>
      </c>
      <c r="V27" s="69" t="s">
        <v>1</v>
      </c>
      <c r="W27" s="69">
        <v>0</v>
      </c>
      <c r="X27" s="69">
        <v>1</v>
      </c>
      <c r="Y27" s="69">
        <v>0</v>
      </c>
      <c r="Z27" s="70" t="s">
        <v>1</v>
      </c>
      <c r="AA27" s="68">
        <v>4</v>
      </c>
      <c r="AB27" s="69" t="s">
        <v>1</v>
      </c>
      <c r="AC27" s="69" t="s">
        <v>1</v>
      </c>
      <c r="AD27" s="69">
        <v>0</v>
      </c>
      <c r="AE27" s="69">
        <v>1</v>
      </c>
      <c r="AF27" s="69">
        <v>0</v>
      </c>
      <c r="AG27" s="70" t="s">
        <v>1</v>
      </c>
      <c r="AH27" s="68">
        <v>6</v>
      </c>
      <c r="AI27" s="69" t="s">
        <v>1</v>
      </c>
      <c r="AJ27" s="69" t="s">
        <v>1</v>
      </c>
      <c r="AK27" s="69">
        <v>0</v>
      </c>
      <c r="AL27" s="69">
        <v>2</v>
      </c>
      <c r="AM27" s="69">
        <v>1</v>
      </c>
      <c r="AN27" s="70" t="s">
        <v>1</v>
      </c>
      <c r="AO27" s="68">
        <v>10</v>
      </c>
      <c r="AP27" s="69" t="s">
        <v>1</v>
      </c>
      <c r="AQ27" s="69" t="s">
        <v>1</v>
      </c>
      <c r="AR27" s="69">
        <v>1</v>
      </c>
      <c r="AS27" s="69">
        <v>2</v>
      </c>
      <c r="AT27" s="69">
        <v>1</v>
      </c>
      <c r="AU27" s="70" t="s">
        <v>1</v>
      </c>
      <c r="AV27" s="68">
        <v>13</v>
      </c>
      <c r="AW27" s="69" t="s">
        <v>1</v>
      </c>
      <c r="AX27" s="69" t="s">
        <v>1</v>
      </c>
      <c r="AY27" s="69">
        <v>1</v>
      </c>
      <c r="AZ27" s="69">
        <v>2</v>
      </c>
      <c r="BA27" s="69">
        <v>1</v>
      </c>
      <c r="BB27" s="70" t="s">
        <v>1</v>
      </c>
      <c r="BC27" s="68" t="s">
        <v>1</v>
      </c>
      <c r="BD27" s="69" t="s">
        <v>1</v>
      </c>
      <c r="BE27" s="69" t="s">
        <v>1</v>
      </c>
      <c r="BF27" s="69" t="s">
        <v>1</v>
      </c>
      <c r="BG27" s="69" t="s">
        <v>1</v>
      </c>
      <c r="BH27" s="69" t="s">
        <v>1</v>
      </c>
      <c r="BI27" s="70" t="s">
        <v>1</v>
      </c>
      <c r="BJ27" s="68">
        <v>18</v>
      </c>
      <c r="BK27" s="69" t="s">
        <v>1</v>
      </c>
      <c r="BL27" s="69" t="s">
        <v>1</v>
      </c>
      <c r="BM27" s="69">
        <v>1</v>
      </c>
      <c r="BN27" s="69">
        <v>4</v>
      </c>
      <c r="BO27" s="69">
        <v>1</v>
      </c>
      <c r="BP27" s="70" t="s">
        <v>1</v>
      </c>
      <c r="BQ27" s="68">
        <v>23</v>
      </c>
      <c r="BR27" s="69" t="s">
        <v>1</v>
      </c>
      <c r="BS27" s="69" t="s">
        <v>1</v>
      </c>
      <c r="BT27" s="69">
        <v>1</v>
      </c>
      <c r="BU27" s="69">
        <v>4</v>
      </c>
      <c r="BV27" s="69">
        <v>2</v>
      </c>
      <c r="BW27" s="70" t="s">
        <v>1</v>
      </c>
      <c r="BX27" s="68">
        <v>26</v>
      </c>
      <c r="BY27" s="69" t="s">
        <v>1</v>
      </c>
      <c r="BZ27" s="69" t="s">
        <v>1</v>
      </c>
      <c r="CA27" s="69">
        <v>2</v>
      </c>
      <c r="CB27" s="69">
        <v>6</v>
      </c>
      <c r="CC27" s="69">
        <v>2</v>
      </c>
      <c r="CD27" s="70" t="s">
        <v>1</v>
      </c>
      <c r="CE27" s="68">
        <v>30</v>
      </c>
      <c r="CF27" s="69" t="s">
        <v>1</v>
      </c>
      <c r="CG27" s="69" t="s">
        <v>1</v>
      </c>
      <c r="CH27" s="69">
        <v>2</v>
      </c>
      <c r="CI27" s="69">
        <v>8</v>
      </c>
      <c r="CJ27" s="69">
        <v>3</v>
      </c>
      <c r="CK27" s="70" t="s">
        <v>1</v>
      </c>
      <c r="CL27" s="68">
        <v>33</v>
      </c>
      <c r="CM27" s="69" t="s">
        <v>1</v>
      </c>
      <c r="CN27" s="69" t="s">
        <v>1</v>
      </c>
      <c r="CO27" s="69">
        <v>2</v>
      </c>
      <c r="CP27" s="69">
        <v>8</v>
      </c>
      <c r="CQ27" s="69">
        <v>4</v>
      </c>
      <c r="CR27" s="70" t="s">
        <v>1</v>
      </c>
      <c r="CS27" s="68">
        <v>33</v>
      </c>
      <c r="CT27" s="69" t="s">
        <v>1</v>
      </c>
      <c r="CU27" s="69" t="s">
        <v>1</v>
      </c>
      <c r="CV27" s="69">
        <v>2</v>
      </c>
      <c r="CW27" s="69">
        <v>8</v>
      </c>
      <c r="CX27" s="69">
        <v>4</v>
      </c>
      <c r="CY27" s="70" t="s">
        <v>1</v>
      </c>
      <c r="CZ27" s="68" t="s">
        <v>1</v>
      </c>
      <c r="DA27" s="69" t="s">
        <v>1</v>
      </c>
      <c r="DB27" s="69" t="s">
        <v>1</v>
      </c>
      <c r="DC27" s="69" t="s">
        <v>1</v>
      </c>
      <c r="DD27" s="69" t="s">
        <v>1</v>
      </c>
      <c r="DE27" s="69" t="s">
        <v>1</v>
      </c>
      <c r="DF27" s="70" t="s">
        <v>1</v>
      </c>
      <c r="DG27" s="68">
        <v>38</v>
      </c>
      <c r="DH27" s="69" t="s">
        <v>1</v>
      </c>
      <c r="DI27" s="69" t="s">
        <v>1</v>
      </c>
      <c r="DJ27" s="69">
        <v>2</v>
      </c>
      <c r="DK27" s="69">
        <v>10</v>
      </c>
      <c r="DL27" s="69">
        <v>4</v>
      </c>
      <c r="DM27" s="70" t="s">
        <v>1</v>
      </c>
      <c r="DN27" s="68">
        <v>40</v>
      </c>
      <c r="DO27" s="69" t="s">
        <v>1</v>
      </c>
      <c r="DP27" s="69" t="s">
        <v>1</v>
      </c>
      <c r="DQ27" s="69">
        <v>2</v>
      </c>
      <c r="DR27" s="69">
        <v>11</v>
      </c>
      <c r="DS27" s="69">
        <v>4</v>
      </c>
      <c r="DT27" s="70" t="s">
        <v>1</v>
      </c>
      <c r="DU27" s="68">
        <v>40</v>
      </c>
      <c r="DV27" s="69" t="s">
        <v>1</v>
      </c>
      <c r="DW27" s="69" t="s">
        <v>1</v>
      </c>
      <c r="DX27" s="69">
        <v>2</v>
      </c>
      <c r="DY27" s="69">
        <f>11+3</f>
        <v>14</v>
      </c>
      <c r="DZ27" s="69">
        <v>5</v>
      </c>
      <c r="EA27" s="70" t="s">
        <v>1</v>
      </c>
      <c r="EB27" s="68">
        <v>41</v>
      </c>
      <c r="EC27" s="69" t="s">
        <v>1</v>
      </c>
      <c r="ED27" s="69" t="s">
        <v>1</v>
      </c>
      <c r="EE27" s="69">
        <v>2</v>
      </c>
      <c r="EF27" s="69">
        <f>11+3</f>
        <v>14</v>
      </c>
      <c r="EG27" s="69">
        <v>7</v>
      </c>
      <c r="EH27" s="70" t="s">
        <v>1</v>
      </c>
      <c r="EI27" s="68">
        <v>45</v>
      </c>
      <c r="EJ27" s="69" t="s">
        <v>1</v>
      </c>
      <c r="EK27" s="69" t="s">
        <v>1</v>
      </c>
      <c r="EL27" s="69">
        <v>2</v>
      </c>
      <c r="EM27" s="69">
        <f>11+3+1</f>
        <v>15</v>
      </c>
      <c r="EN27" s="69">
        <v>8</v>
      </c>
      <c r="EO27" s="70" t="s">
        <v>1</v>
      </c>
      <c r="EP27" s="68">
        <v>47</v>
      </c>
      <c r="EQ27" s="69" t="s">
        <v>1</v>
      </c>
      <c r="ER27" s="69" t="s">
        <v>1</v>
      </c>
      <c r="ES27" s="69">
        <v>2</v>
      </c>
      <c r="ET27" s="69">
        <f>11+3+1</f>
        <v>15</v>
      </c>
      <c r="EU27" s="69">
        <v>8</v>
      </c>
      <c r="EV27" s="70" t="s">
        <v>1</v>
      </c>
      <c r="EW27" s="68" t="s">
        <v>1</v>
      </c>
      <c r="EX27" s="69" t="s">
        <v>1</v>
      </c>
      <c r="EY27" s="69" t="s">
        <v>1</v>
      </c>
      <c r="EZ27" s="69" t="s">
        <v>1</v>
      </c>
      <c r="FA27" s="69" t="s">
        <v>1</v>
      </c>
      <c r="FB27" s="69" t="s">
        <v>1</v>
      </c>
      <c r="FC27" s="70" t="s">
        <v>1</v>
      </c>
      <c r="FD27" s="68">
        <v>50</v>
      </c>
      <c r="FE27" s="69" t="s">
        <v>1</v>
      </c>
      <c r="FF27" s="69" t="s">
        <v>1</v>
      </c>
      <c r="FG27" s="69">
        <v>2</v>
      </c>
      <c r="FH27" s="69">
        <f>15+5</f>
        <v>20</v>
      </c>
      <c r="FI27" s="69">
        <v>8</v>
      </c>
      <c r="FJ27" s="70" t="s">
        <v>1</v>
      </c>
      <c r="FK27" s="68">
        <v>58</v>
      </c>
      <c r="FL27" s="69" t="s">
        <v>1</v>
      </c>
      <c r="FM27" s="69" t="s">
        <v>1</v>
      </c>
      <c r="FN27" s="69">
        <v>2</v>
      </c>
      <c r="FO27" s="69">
        <f>15+5+3</f>
        <v>23</v>
      </c>
      <c r="FP27" s="69">
        <v>8</v>
      </c>
      <c r="FQ27" s="70" t="s">
        <v>1</v>
      </c>
      <c r="FR27" s="68">
        <v>63</v>
      </c>
      <c r="FS27" s="69" t="s">
        <v>1</v>
      </c>
      <c r="FT27" s="69" t="s">
        <v>1</v>
      </c>
      <c r="FU27" s="69">
        <v>3</v>
      </c>
      <c r="FV27" s="69">
        <f>15+5+3+3</f>
        <v>26</v>
      </c>
      <c r="FW27" s="69">
        <v>8</v>
      </c>
      <c r="FX27" s="70" t="s">
        <v>1</v>
      </c>
      <c r="FY27" s="68">
        <v>73</v>
      </c>
      <c r="FZ27" s="69" t="s">
        <v>1</v>
      </c>
      <c r="GA27" s="69" t="s">
        <v>1</v>
      </c>
      <c r="GB27" s="69">
        <v>4</v>
      </c>
      <c r="GC27" s="69">
        <f>15+5+3+3+2</f>
        <v>28</v>
      </c>
      <c r="GD27" s="69">
        <v>8</v>
      </c>
      <c r="GE27" s="70" t="s">
        <v>1</v>
      </c>
      <c r="GF27" s="112">
        <f t="shared" si="0"/>
        <v>113</v>
      </c>
      <c r="GG27" s="68"/>
      <c r="GH27" s="69"/>
      <c r="GI27" s="69"/>
      <c r="GJ27" s="69"/>
      <c r="GK27" s="69"/>
      <c r="GL27" s="69"/>
      <c r="GM27" s="70"/>
      <c r="GN27" s="112">
        <f t="shared" si="5"/>
        <v>0</v>
      </c>
    </row>
    <row r="28" spans="1:196" ht="12.75" x14ac:dyDescent="0.2">
      <c r="A28" s="96">
        <v>20</v>
      </c>
      <c r="B28" s="159"/>
      <c r="C28" s="114" t="s">
        <v>58</v>
      </c>
      <c r="D28" s="64">
        <v>75</v>
      </c>
      <c r="E28" s="65">
        <v>3</v>
      </c>
      <c r="F28" s="65">
        <v>1</v>
      </c>
      <c r="G28" s="65">
        <v>3</v>
      </c>
      <c r="H28" s="65">
        <v>1</v>
      </c>
      <c r="I28" s="65">
        <v>2</v>
      </c>
      <c r="J28" s="65">
        <v>1</v>
      </c>
      <c r="K28" s="65">
        <f t="shared" si="18"/>
        <v>65</v>
      </c>
      <c r="L28" s="66" t="s">
        <v>1</v>
      </c>
      <c r="M28" s="68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70" t="s">
        <v>1</v>
      </c>
      <c r="T28" s="68">
        <v>5</v>
      </c>
      <c r="U28" s="69">
        <v>0</v>
      </c>
      <c r="V28" s="69">
        <v>0</v>
      </c>
      <c r="W28" s="69">
        <v>0</v>
      </c>
      <c r="X28" s="69">
        <v>0</v>
      </c>
      <c r="Y28" s="69">
        <v>2</v>
      </c>
      <c r="Z28" s="70" t="s">
        <v>1</v>
      </c>
      <c r="AA28" s="68">
        <v>12</v>
      </c>
      <c r="AB28" s="69">
        <v>0</v>
      </c>
      <c r="AC28" s="69">
        <v>0</v>
      </c>
      <c r="AD28" s="69">
        <v>0</v>
      </c>
      <c r="AE28" s="69">
        <v>0</v>
      </c>
      <c r="AF28" s="69">
        <v>3</v>
      </c>
      <c r="AG28" s="70" t="s">
        <v>1</v>
      </c>
      <c r="AH28" s="68">
        <v>19</v>
      </c>
      <c r="AI28" s="69">
        <v>0</v>
      </c>
      <c r="AJ28" s="69">
        <v>0</v>
      </c>
      <c r="AK28" s="69">
        <v>0</v>
      </c>
      <c r="AL28" s="69">
        <v>0</v>
      </c>
      <c r="AM28" s="69">
        <v>6</v>
      </c>
      <c r="AN28" s="70" t="s">
        <v>1</v>
      </c>
      <c r="AO28" s="68">
        <v>26</v>
      </c>
      <c r="AP28" s="69">
        <v>0</v>
      </c>
      <c r="AQ28" s="69">
        <v>0</v>
      </c>
      <c r="AR28" s="69">
        <v>0</v>
      </c>
      <c r="AS28" s="69">
        <v>1</v>
      </c>
      <c r="AT28" s="69">
        <v>9</v>
      </c>
      <c r="AU28" s="70" t="s">
        <v>1</v>
      </c>
      <c r="AV28" s="68">
        <v>28</v>
      </c>
      <c r="AW28" s="69">
        <v>0</v>
      </c>
      <c r="AX28" s="69">
        <v>0</v>
      </c>
      <c r="AY28" s="69">
        <v>0</v>
      </c>
      <c r="AZ28" s="69">
        <v>1</v>
      </c>
      <c r="BA28" s="69">
        <v>11</v>
      </c>
      <c r="BB28" s="70" t="s">
        <v>1</v>
      </c>
      <c r="BC28" s="68" t="s">
        <v>1</v>
      </c>
      <c r="BD28" s="69" t="s">
        <v>1</v>
      </c>
      <c r="BE28" s="69" t="s">
        <v>1</v>
      </c>
      <c r="BF28" s="69" t="s">
        <v>1</v>
      </c>
      <c r="BG28" s="69" t="s">
        <v>1</v>
      </c>
      <c r="BH28" s="69" t="s">
        <v>1</v>
      </c>
      <c r="BI28" s="70" t="s">
        <v>1</v>
      </c>
      <c r="BJ28" s="68">
        <v>38</v>
      </c>
      <c r="BK28" s="69">
        <v>0</v>
      </c>
      <c r="BL28" s="69">
        <v>0</v>
      </c>
      <c r="BM28" s="69">
        <v>0</v>
      </c>
      <c r="BN28" s="69">
        <v>1</v>
      </c>
      <c r="BO28" s="69">
        <v>12</v>
      </c>
      <c r="BP28" s="70" t="s">
        <v>1</v>
      </c>
      <c r="BQ28" s="68">
        <v>47</v>
      </c>
      <c r="BR28" s="69">
        <v>0</v>
      </c>
      <c r="BS28" s="69">
        <v>0</v>
      </c>
      <c r="BT28" s="69">
        <v>0</v>
      </c>
      <c r="BU28" s="69">
        <v>1</v>
      </c>
      <c r="BV28" s="69">
        <v>16</v>
      </c>
      <c r="BW28" s="70" t="s">
        <v>1</v>
      </c>
      <c r="BX28" s="68">
        <v>60</v>
      </c>
      <c r="BY28" s="69">
        <v>0</v>
      </c>
      <c r="BZ28" s="69">
        <v>1</v>
      </c>
      <c r="CA28" s="69">
        <v>2</v>
      </c>
      <c r="CB28" s="69">
        <v>2</v>
      </c>
      <c r="CC28" s="69">
        <v>20</v>
      </c>
      <c r="CD28" s="70" t="s">
        <v>1</v>
      </c>
      <c r="CE28" s="68">
        <v>65</v>
      </c>
      <c r="CF28" s="69">
        <v>0</v>
      </c>
      <c r="CG28" s="69">
        <v>1</v>
      </c>
      <c r="CH28" s="69">
        <v>3</v>
      </c>
      <c r="CI28" s="69">
        <v>2</v>
      </c>
      <c r="CJ28" s="69">
        <v>24</v>
      </c>
      <c r="CK28" s="70" t="s">
        <v>1</v>
      </c>
      <c r="CL28" s="68">
        <v>71</v>
      </c>
      <c r="CM28" s="69">
        <v>0</v>
      </c>
      <c r="CN28" s="69">
        <v>1</v>
      </c>
      <c r="CO28" s="69">
        <v>3</v>
      </c>
      <c r="CP28" s="69">
        <v>2</v>
      </c>
      <c r="CQ28" s="69">
        <v>25</v>
      </c>
      <c r="CR28" s="70" t="s">
        <v>1</v>
      </c>
      <c r="CS28" s="68">
        <v>73</v>
      </c>
      <c r="CT28" s="69">
        <v>0</v>
      </c>
      <c r="CU28" s="69">
        <v>1</v>
      </c>
      <c r="CV28" s="69">
        <v>3</v>
      </c>
      <c r="CW28" s="69">
        <v>2</v>
      </c>
      <c r="CX28" s="69">
        <v>25</v>
      </c>
      <c r="CY28" s="70" t="s">
        <v>1</v>
      </c>
      <c r="CZ28" s="68" t="s">
        <v>1</v>
      </c>
      <c r="DA28" s="69" t="s">
        <v>1</v>
      </c>
      <c r="DB28" s="69" t="s">
        <v>1</v>
      </c>
      <c r="DC28" s="69" t="s">
        <v>1</v>
      </c>
      <c r="DD28" s="69" t="s">
        <v>1</v>
      </c>
      <c r="DE28" s="69" t="s">
        <v>1</v>
      </c>
      <c r="DF28" s="70" t="s">
        <v>1</v>
      </c>
      <c r="DG28" s="68">
        <v>84</v>
      </c>
      <c r="DH28" s="69">
        <v>0</v>
      </c>
      <c r="DI28" s="69">
        <v>1</v>
      </c>
      <c r="DJ28" s="69">
        <v>3</v>
      </c>
      <c r="DK28" s="69">
        <v>2</v>
      </c>
      <c r="DL28" s="69">
        <v>27</v>
      </c>
      <c r="DM28" s="70" t="s">
        <v>1</v>
      </c>
      <c r="DN28" s="68">
        <v>93</v>
      </c>
      <c r="DO28" s="69">
        <v>0</v>
      </c>
      <c r="DP28" s="69">
        <v>1</v>
      </c>
      <c r="DQ28" s="69">
        <v>3</v>
      </c>
      <c r="DR28" s="69">
        <v>2</v>
      </c>
      <c r="DS28" s="69">
        <v>29</v>
      </c>
      <c r="DT28" s="70" t="s">
        <v>1</v>
      </c>
      <c r="DU28" s="68">
        <v>101</v>
      </c>
      <c r="DV28" s="69">
        <v>0</v>
      </c>
      <c r="DW28" s="69">
        <v>1</v>
      </c>
      <c r="DX28" s="69">
        <v>3</v>
      </c>
      <c r="DY28" s="69">
        <v>2</v>
      </c>
      <c r="DZ28" s="69">
        <v>35</v>
      </c>
      <c r="EA28" s="70" t="s">
        <v>1</v>
      </c>
      <c r="EB28" s="68">
        <v>106</v>
      </c>
      <c r="EC28" s="69">
        <v>0</v>
      </c>
      <c r="ED28" s="69">
        <v>1</v>
      </c>
      <c r="EE28" s="69">
        <v>3</v>
      </c>
      <c r="EF28" s="69">
        <v>2</v>
      </c>
      <c r="EG28" s="69">
        <v>37</v>
      </c>
      <c r="EH28" s="70" t="s">
        <v>1</v>
      </c>
      <c r="EI28" s="68">
        <v>109</v>
      </c>
      <c r="EJ28" s="69">
        <v>0</v>
      </c>
      <c r="EK28" s="69">
        <v>1</v>
      </c>
      <c r="EL28" s="69">
        <v>3</v>
      </c>
      <c r="EM28" s="69">
        <v>2</v>
      </c>
      <c r="EN28" s="69">
        <v>41</v>
      </c>
      <c r="EO28" s="70" t="s">
        <v>1</v>
      </c>
      <c r="EP28" s="68">
        <v>112</v>
      </c>
      <c r="EQ28" s="69">
        <v>0</v>
      </c>
      <c r="ER28" s="69">
        <v>1</v>
      </c>
      <c r="ES28" s="69">
        <v>3</v>
      </c>
      <c r="ET28" s="69">
        <v>2</v>
      </c>
      <c r="EU28" s="69">
        <v>47</v>
      </c>
      <c r="EV28" s="70" t="s">
        <v>1</v>
      </c>
      <c r="EW28" s="68" t="s">
        <v>1</v>
      </c>
      <c r="EX28" s="69" t="s">
        <v>1</v>
      </c>
      <c r="EY28" s="69" t="s">
        <v>1</v>
      </c>
      <c r="EZ28" s="69" t="s">
        <v>1</v>
      </c>
      <c r="FA28" s="69" t="s">
        <v>1</v>
      </c>
      <c r="FB28" s="69" t="s">
        <v>1</v>
      </c>
      <c r="FC28" s="70" t="s">
        <v>1</v>
      </c>
      <c r="FD28" s="68">
        <v>119</v>
      </c>
      <c r="FE28" s="69">
        <v>0</v>
      </c>
      <c r="FF28" s="69">
        <v>1</v>
      </c>
      <c r="FG28" s="69">
        <v>3</v>
      </c>
      <c r="FH28" s="69">
        <f>2+1</f>
        <v>3</v>
      </c>
      <c r="FI28" s="69">
        <v>51</v>
      </c>
      <c r="FJ28" s="70" t="s">
        <v>1</v>
      </c>
      <c r="FK28" s="68">
        <v>125</v>
      </c>
      <c r="FL28" s="69">
        <v>0</v>
      </c>
      <c r="FM28" s="69">
        <v>1</v>
      </c>
      <c r="FN28" s="69">
        <v>3</v>
      </c>
      <c r="FO28" s="69">
        <f>2+1+1</f>
        <v>4</v>
      </c>
      <c r="FP28" s="69">
        <v>55</v>
      </c>
      <c r="FQ28" s="70" t="s">
        <v>1</v>
      </c>
      <c r="FR28" s="68">
        <v>137</v>
      </c>
      <c r="FS28" s="69">
        <v>2</v>
      </c>
      <c r="FT28" s="69">
        <v>1</v>
      </c>
      <c r="FU28" s="69">
        <v>3</v>
      </c>
      <c r="FV28" s="69">
        <v>4</v>
      </c>
      <c r="FW28" s="69">
        <v>61</v>
      </c>
      <c r="FX28" s="70" t="s">
        <v>1</v>
      </c>
      <c r="FY28" s="68">
        <v>158</v>
      </c>
      <c r="FZ28" s="69">
        <v>4</v>
      </c>
      <c r="GA28" s="69">
        <v>1</v>
      </c>
      <c r="GB28" s="69">
        <v>3</v>
      </c>
      <c r="GC28" s="69">
        <v>4</v>
      </c>
      <c r="GD28" s="69">
        <v>82</v>
      </c>
      <c r="GE28" s="70" t="s">
        <v>1</v>
      </c>
      <c r="GF28" s="112">
        <f t="shared" si="0"/>
        <v>252</v>
      </c>
      <c r="GG28" s="68"/>
      <c r="GH28" s="69"/>
      <c r="GI28" s="69"/>
      <c r="GJ28" s="69"/>
      <c r="GK28" s="69"/>
      <c r="GL28" s="69"/>
      <c r="GM28" s="70"/>
      <c r="GN28" s="112">
        <f t="shared" si="5"/>
        <v>0</v>
      </c>
    </row>
    <row r="29" spans="1:196" ht="12.75" x14ac:dyDescent="0.2">
      <c r="A29" s="22"/>
      <c r="B29" s="23"/>
      <c r="C29" s="24" t="s">
        <v>6</v>
      </c>
      <c r="D29" s="25">
        <f t="shared" ref="D29:G29" si="19">SUM(D22:D28)</f>
        <v>325</v>
      </c>
      <c r="E29" s="25">
        <f t="shared" si="19"/>
        <v>63</v>
      </c>
      <c r="F29" s="25">
        <f t="shared" si="19"/>
        <v>1</v>
      </c>
      <c r="G29" s="25">
        <f t="shared" si="19"/>
        <v>3</v>
      </c>
      <c r="H29" s="25">
        <f>SUM(H22:H28)</f>
        <v>2</v>
      </c>
      <c r="I29" s="25">
        <f t="shared" ref="I29:K29" si="20">SUM(I22:I28)</f>
        <v>16</v>
      </c>
      <c r="J29" s="25">
        <f t="shared" si="20"/>
        <v>11</v>
      </c>
      <c r="K29" s="25">
        <f t="shared" si="20"/>
        <v>240</v>
      </c>
      <c r="L29" s="26">
        <f>SUM(L22:L28)</f>
        <v>0</v>
      </c>
      <c r="M29" s="71">
        <f t="shared" ref="M29:BX29" si="21">SUM(M22:M28)</f>
        <v>3</v>
      </c>
      <c r="N29" s="72">
        <f t="shared" si="21"/>
        <v>0</v>
      </c>
      <c r="O29" s="72">
        <f t="shared" si="21"/>
        <v>0</v>
      </c>
      <c r="P29" s="72">
        <f t="shared" si="21"/>
        <v>0</v>
      </c>
      <c r="Q29" s="72">
        <f t="shared" si="21"/>
        <v>0</v>
      </c>
      <c r="R29" s="72">
        <f t="shared" si="21"/>
        <v>0</v>
      </c>
      <c r="S29" s="73">
        <f t="shared" si="21"/>
        <v>0</v>
      </c>
      <c r="T29" s="71">
        <f t="shared" si="21"/>
        <v>12</v>
      </c>
      <c r="U29" s="72">
        <f t="shared" si="21"/>
        <v>0</v>
      </c>
      <c r="V29" s="72">
        <f t="shared" si="21"/>
        <v>0</v>
      </c>
      <c r="W29" s="72">
        <f t="shared" si="21"/>
        <v>0</v>
      </c>
      <c r="X29" s="72">
        <f t="shared" si="21"/>
        <v>1</v>
      </c>
      <c r="Y29" s="72">
        <f t="shared" si="21"/>
        <v>2</v>
      </c>
      <c r="Z29" s="73">
        <f t="shared" si="21"/>
        <v>0</v>
      </c>
      <c r="AA29" s="71">
        <f t="shared" si="21"/>
        <v>23</v>
      </c>
      <c r="AB29" s="72">
        <f t="shared" si="21"/>
        <v>0</v>
      </c>
      <c r="AC29" s="72">
        <f t="shared" si="21"/>
        <v>0</v>
      </c>
      <c r="AD29" s="72">
        <f t="shared" si="21"/>
        <v>0</v>
      </c>
      <c r="AE29" s="72">
        <f t="shared" si="21"/>
        <v>1</v>
      </c>
      <c r="AF29" s="72">
        <f t="shared" si="21"/>
        <v>3</v>
      </c>
      <c r="AG29" s="73">
        <f t="shared" si="21"/>
        <v>0</v>
      </c>
      <c r="AH29" s="71">
        <f t="shared" si="21"/>
        <v>38</v>
      </c>
      <c r="AI29" s="72">
        <f t="shared" si="21"/>
        <v>0</v>
      </c>
      <c r="AJ29" s="72">
        <f t="shared" si="21"/>
        <v>0</v>
      </c>
      <c r="AK29" s="72">
        <f t="shared" si="21"/>
        <v>0</v>
      </c>
      <c r="AL29" s="72">
        <f t="shared" si="21"/>
        <v>2</v>
      </c>
      <c r="AM29" s="72">
        <f t="shared" si="21"/>
        <v>8</v>
      </c>
      <c r="AN29" s="73">
        <f t="shared" si="21"/>
        <v>0</v>
      </c>
      <c r="AO29" s="71">
        <f t="shared" si="21"/>
        <v>49</v>
      </c>
      <c r="AP29" s="72">
        <f t="shared" si="21"/>
        <v>0</v>
      </c>
      <c r="AQ29" s="72">
        <f t="shared" si="21"/>
        <v>0</v>
      </c>
      <c r="AR29" s="72">
        <f t="shared" si="21"/>
        <v>2</v>
      </c>
      <c r="AS29" s="72">
        <f t="shared" si="21"/>
        <v>3</v>
      </c>
      <c r="AT29" s="72">
        <f t="shared" si="21"/>
        <v>11</v>
      </c>
      <c r="AU29" s="73">
        <f t="shared" si="21"/>
        <v>0</v>
      </c>
      <c r="AV29" s="71">
        <f t="shared" si="21"/>
        <v>56</v>
      </c>
      <c r="AW29" s="72">
        <f t="shared" si="21"/>
        <v>0</v>
      </c>
      <c r="AX29" s="72">
        <f t="shared" si="21"/>
        <v>0</v>
      </c>
      <c r="AY29" s="72">
        <f t="shared" si="21"/>
        <v>2</v>
      </c>
      <c r="AZ29" s="72">
        <f t="shared" si="21"/>
        <v>3</v>
      </c>
      <c r="BA29" s="72">
        <f t="shared" si="21"/>
        <v>13</v>
      </c>
      <c r="BB29" s="73">
        <f t="shared" si="21"/>
        <v>0</v>
      </c>
      <c r="BC29" s="71">
        <f t="shared" si="21"/>
        <v>0</v>
      </c>
      <c r="BD29" s="72">
        <f t="shared" si="21"/>
        <v>0</v>
      </c>
      <c r="BE29" s="72">
        <f t="shared" si="21"/>
        <v>0</v>
      </c>
      <c r="BF29" s="72">
        <f t="shared" si="21"/>
        <v>0</v>
      </c>
      <c r="BG29" s="72">
        <f t="shared" si="21"/>
        <v>0</v>
      </c>
      <c r="BH29" s="72">
        <f t="shared" si="21"/>
        <v>0</v>
      </c>
      <c r="BI29" s="73">
        <f t="shared" si="21"/>
        <v>0</v>
      </c>
      <c r="BJ29" s="71">
        <f t="shared" si="21"/>
        <v>77</v>
      </c>
      <c r="BK29" s="72">
        <f t="shared" si="21"/>
        <v>0</v>
      </c>
      <c r="BL29" s="72">
        <f t="shared" si="21"/>
        <v>0</v>
      </c>
      <c r="BM29" s="72">
        <f t="shared" si="21"/>
        <v>2</v>
      </c>
      <c r="BN29" s="72">
        <f t="shared" si="21"/>
        <v>7</v>
      </c>
      <c r="BO29" s="72">
        <f t="shared" si="21"/>
        <v>14</v>
      </c>
      <c r="BP29" s="73">
        <f t="shared" si="21"/>
        <v>0</v>
      </c>
      <c r="BQ29" s="71">
        <f t="shared" si="21"/>
        <v>96</v>
      </c>
      <c r="BR29" s="72">
        <f t="shared" si="21"/>
        <v>0</v>
      </c>
      <c r="BS29" s="72">
        <f t="shared" si="21"/>
        <v>0</v>
      </c>
      <c r="BT29" s="72">
        <f t="shared" si="21"/>
        <v>2</v>
      </c>
      <c r="BU29" s="72">
        <f t="shared" ref="BU29" si="22">SUM(BU22:BU28)</f>
        <v>7</v>
      </c>
      <c r="BV29" s="72">
        <f t="shared" si="21"/>
        <v>19</v>
      </c>
      <c r="BW29" s="73">
        <f t="shared" si="21"/>
        <v>0</v>
      </c>
      <c r="BX29" s="71">
        <f t="shared" si="21"/>
        <v>115</v>
      </c>
      <c r="BY29" s="72">
        <f t="shared" ref="BY29:EJ29" si="23">SUM(BY22:BY28)</f>
        <v>0</v>
      </c>
      <c r="BZ29" s="72">
        <f t="shared" si="23"/>
        <v>1</v>
      </c>
      <c r="CA29" s="72">
        <f t="shared" si="23"/>
        <v>5</v>
      </c>
      <c r="CB29" s="72">
        <f t="shared" si="23"/>
        <v>11</v>
      </c>
      <c r="CC29" s="72">
        <f t="shared" si="23"/>
        <v>23</v>
      </c>
      <c r="CD29" s="73">
        <f t="shared" si="23"/>
        <v>0</v>
      </c>
      <c r="CE29" s="71">
        <f t="shared" si="23"/>
        <v>127</v>
      </c>
      <c r="CF29" s="72">
        <f t="shared" si="23"/>
        <v>0</v>
      </c>
      <c r="CG29" s="72">
        <f t="shared" si="23"/>
        <v>1</v>
      </c>
      <c r="CH29" s="72">
        <f t="shared" si="23"/>
        <v>6</v>
      </c>
      <c r="CI29" s="72">
        <f t="shared" si="23"/>
        <v>14</v>
      </c>
      <c r="CJ29" s="72">
        <f t="shared" si="23"/>
        <v>29</v>
      </c>
      <c r="CK29" s="73">
        <f t="shared" si="23"/>
        <v>0</v>
      </c>
      <c r="CL29" s="71">
        <f t="shared" si="23"/>
        <v>137</v>
      </c>
      <c r="CM29" s="72">
        <f t="shared" si="23"/>
        <v>0</v>
      </c>
      <c r="CN29" s="72">
        <f t="shared" si="23"/>
        <v>1</v>
      </c>
      <c r="CO29" s="72">
        <f t="shared" si="23"/>
        <v>6</v>
      </c>
      <c r="CP29" s="72">
        <f t="shared" si="23"/>
        <v>14</v>
      </c>
      <c r="CQ29" s="72">
        <f t="shared" si="23"/>
        <v>31</v>
      </c>
      <c r="CR29" s="73">
        <f t="shared" si="23"/>
        <v>0</v>
      </c>
      <c r="CS29" s="71">
        <f t="shared" si="23"/>
        <v>140</v>
      </c>
      <c r="CT29" s="72">
        <f t="shared" si="23"/>
        <v>0</v>
      </c>
      <c r="CU29" s="72">
        <f t="shared" si="23"/>
        <v>1</v>
      </c>
      <c r="CV29" s="72">
        <f t="shared" si="23"/>
        <v>6</v>
      </c>
      <c r="CW29" s="72">
        <f t="shared" si="23"/>
        <v>14</v>
      </c>
      <c r="CX29" s="72">
        <f t="shared" si="23"/>
        <v>31</v>
      </c>
      <c r="CY29" s="73">
        <f t="shared" si="23"/>
        <v>0</v>
      </c>
      <c r="CZ29" s="71">
        <f t="shared" si="23"/>
        <v>0</v>
      </c>
      <c r="DA29" s="72">
        <f t="shared" si="23"/>
        <v>0</v>
      </c>
      <c r="DB29" s="72">
        <f t="shared" si="23"/>
        <v>0</v>
      </c>
      <c r="DC29" s="72">
        <f t="shared" si="23"/>
        <v>0</v>
      </c>
      <c r="DD29" s="72">
        <f t="shared" si="23"/>
        <v>0</v>
      </c>
      <c r="DE29" s="72">
        <f t="shared" si="23"/>
        <v>0</v>
      </c>
      <c r="DF29" s="73">
        <f t="shared" si="23"/>
        <v>0</v>
      </c>
      <c r="DG29" s="71">
        <f t="shared" si="23"/>
        <v>161</v>
      </c>
      <c r="DH29" s="72">
        <f t="shared" si="23"/>
        <v>0</v>
      </c>
      <c r="DI29" s="72">
        <f t="shared" si="23"/>
        <v>1</v>
      </c>
      <c r="DJ29" s="72">
        <f t="shared" si="23"/>
        <v>6</v>
      </c>
      <c r="DK29" s="72">
        <f t="shared" si="23"/>
        <v>16</v>
      </c>
      <c r="DL29" s="72">
        <f t="shared" si="23"/>
        <v>33</v>
      </c>
      <c r="DM29" s="73">
        <f t="shared" si="23"/>
        <v>0</v>
      </c>
      <c r="DN29" s="71">
        <f t="shared" si="23"/>
        <v>175</v>
      </c>
      <c r="DO29" s="72">
        <f t="shared" si="23"/>
        <v>0</v>
      </c>
      <c r="DP29" s="72">
        <f t="shared" si="23"/>
        <v>1</v>
      </c>
      <c r="DQ29" s="72">
        <f t="shared" si="23"/>
        <v>6</v>
      </c>
      <c r="DR29" s="72">
        <f t="shared" si="23"/>
        <v>17</v>
      </c>
      <c r="DS29" s="72">
        <f t="shared" si="23"/>
        <v>35</v>
      </c>
      <c r="DT29" s="73">
        <f t="shared" si="23"/>
        <v>0</v>
      </c>
      <c r="DU29" s="71">
        <f t="shared" si="23"/>
        <v>184</v>
      </c>
      <c r="DV29" s="72">
        <f t="shared" si="23"/>
        <v>0</v>
      </c>
      <c r="DW29" s="72">
        <f t="shared" si="23"/>
        <v>1</v>
      </c>
      <c r="DX29" s="72">
        <f t="shared" si="23"/>
        <v>6</v>
      </c>
      <c r="DY29" s="72">
        <f t="shared" si="23"/>
        <v>21</v>
      </c>
      <c r="DZ29" s="72">
        <f t="shared" si="23"/>
        <v>42</v>
      </c>
      <c r="EA29" s="73">
        <f t="shared" si="23"/>
        <v>0</v>
      </c>
      <c r="EB29" s="71">
        <f t="shared" si="23"/>
        <v>195</v>
      </c>
      <c r="EC29" s="72">
        <f t="shared" si="23"/>
        <v>0</v>
      </c>
      <c r="ED29" s="72">
        <f t="shared" si="23"/>
        <v>1</v>
      </c>
      <c r="EE29" s="72">
        <f t="shared" si="23"/>
        <v>7</v>
      </c>
      <c r="EF29" s="72">
        <f t="shared" si="23"/>
        <v>23</v>
      </c>
      <c r="EG29" s="72">
        <f t="shared" si="23"/>
        <v>47</v>
      </c>
      <c r="EH29" s="73">
        <f t="shared" si="23"/>
        <v>0</v>
      </c>
      <c r="EI29" s="71">
        <f t="shared" si="23"/>
        <v>202</v>
      </c>
      <c r="EJ29" s="72">
        <f t="shared" si="23"/>
        <v>0</v>
      </c>
      <c r="EK29" s="72">
        <f t="shared" ref="EK29:GE29" si="24">SUM(EK22:EK28)</f>
        <v>1</v>
      </c>
      <c r="EL29" s="72">
        <f t="shared" si="24"/>
        <v>7</v>
      </c>
      <c r="EM29" s="72">
        <f t="shared" si="24"/>
        <v>26</v>
      </c>
      <c r="EN29" s="72">
        <f t="shared" si="24"/>
        <v>52</v>
      </c>
      <c r="EO29" s="73">
        <f t="shared" si="24"/>
        <v>0</v>
      </c>
      <c r="EP29" s="71">
        <f t="shared" si="24"/>
        <v>209</v>
      </c>
      <c r="EQ29" s="72">
        <f t="shared" si="24"/>
        <v>0</v>
      </c>
      <c r="ER29" s="72">
        <f t="shared" si="24"/>
        <v>1</v>
      </c>
      <c r="ES29" s="72">
        <f t="shared" si="24"/>
        <v>7</v>
      </c>
      <c r="ET29" s="72">
        <f t="shared" ref="ET29" si="25">SUM(ET22:ET28)</f>
        <v>26</v>
      </c>
      <c r="EU29" s="72">
        <f t="shared" si="24"/>
        <v>58</v>
      </c>
      <c r="EV29" s="73">
        <f t="shared" si="24"/>
        <v>0</v>
      </c>
      <c r="EW29" s="71">
        <f t="shared" si="24"/>
        <v>0</v>
      </c>
      <c r="EX29" s="72">
        <f t="shared" si="24"/>
        <v>0</v>
      </c>
      <c r="EY29" s="72">
        <f t="shared" si="24"/>
        <v>0</v>
      </c>
      <c r="EZ29" s="72">
        <f t="shared" si="24"/>
        <v>0</v>
      </c>
      <c r="FA29" s="72">
        <f t="shared" si="24"/>
        <v>0</v>
      </c>
      <c r="FB29" s="72">
        <f t="shared" si="24"/>
        <v>0</v>
      </c>
      <c r="FC29" s="73">
        <f t="shared" si="24"/>
        <v>0</v>
      </c>
      <c r="FD29" s="71">
        <f t="shared" si="24"/>
        <v>219</v>
      </c>
      <c r="FE29" s="72">
        <f t="shared" si="24"/>
        <v>0</v>
      </c>
      <c r="FF29" s="72">
        <f t="shared" si="24"/>
        <v>1</v>
      </c>
      <c r="FG29" s="72">
        <f t="shared" si="24"/>
        <v>7</v>
      </c>
      <c r="FH29" s="72">
        <f t="shared" si="24"/>
        <v>32</v>
      </c>
      <c r="FI29" s="72">
        <f t="shared" si="24"/>
        <v>63</v>
      </c>
      <c r="FJ29" s="73">
        <f t="shared" si="24"/>
        <v>0</v>
      </c>
      <c r="FK29" s="71">
        <f t="shared" si="24"/>
        <v>244</v>
      </c>
      <c r="FL29" s="72">
        <f t="shared" si="24"/>
        <v>0</v>
      </c>
      <c r="FM29" s="72">
        <f t="shared" si="24"/>
        <v>1</v>
      </c>
      <c r="FN29" s="72">
        <f t="shared" si="24"/>
        <v>7</v>
      </c>
      <c r="FO29" s="72">
        <f t="shared" si="24"/>
        <v>38</v>
      </c>
      <c r="FP29" s="72">
        <f t="shared" si="24"/>
        <v>67</v>
      </c>
      <c r="FQ29" s="73">
        <f t="shared" si="24"/>
        <v>0</v>
      </c>
      <c r="FR29" s="71">
        <f t="shared" si="24"/>
        <v>263</v>
      </c>
      <c r="FS29" s="72">
        <f t="shared" si="24"/>
        <v>2</v>
      </c>
      <c r="FT29" s="72">
        <f t="shared" si="24"/>
        <v>1</v>
      </c>
      <c r="FU29" s="72">
        <f t="shared" si="24"/>
        <v>8</v>
      </c>
      <c r="FV29" s="72">
        <f t="shared" si="24"/>
        <v>43</v>
      </c>
      <c r="FW29" s="72">
        <f t="shared" si="24"/>
        <v>73</v>
      </c>
      <c r="FX29" s="73">
        <f t="shared" si="24"/>
        <v>0</v>
      </c>
      <c r="FY29" s="71">
        <f t="shared" si="24"/>
        <v>302</v>
      </c>
      <c r="FZ29" s="72">
        <f t="shared" si="24"/>
        <v>4</v>
      </c>
      <c r="GA29" s="72">
        <f t="shared" si="24"/>
        <v>1</v>
      </c>
      <c r="GB29" s="72">
        <f t="shared" si="24"/>
        <v>9</v>
      </c>
      <c r="GC29" s="72">
        <f t="shared" ref="GC29" si="26">SUM(GC22:GC28)</f>
        <v>46</v>
      </c>
      <c r="GD29" s="72">
        <f t="shared" si="24"/>
        <v>96</v>
      </c>
      <c r="GE29" s="73">
        <f t="shared" si="24"/>
        <v>0</v>
      </c>
      <c r="GF29" s="113">
        <f t="shared" si="0"/>
        <v>458</v>
      </c>
      <c r="GG29" s="71">
        <f t="shared" ref="GG29:GM29" si="27">SUM(GG22:GG28)</f>
        <v>0</v>
      </c>
      <c r="GH29" s="72">
        <f t="shared" si="27"/>
        <v>0</v>
      </c>
      <c r="GI29" s="72">
        <f t="shared" si="27"/>
        <v>0</v>
      </c>
      <c r="GJ29" s="72">
        <f t="shared" si="27"/>
        <v>0</v>
      </c>
      <c r="GK29" s="72">
        <f t="shared" si="27"/>
        <v>0</v>
      </c>
      <c r="GL29" s="72">
        <f t="shared" si="27"/>
        <v>0</v>
      </c>
      <c r="GM29" s="73">
        <f t="shared" si="27"/>
        <v>0</v>
      </c>
      <c r="GN29" s="113">
        <f t="shared" si="5"/>
        <v>0</v>
      </c>
    </row>
    <row r="30" spans="1:196" ht="12.75" x14ac:dyDescent="0.2">
      <c r="A30" s="37">
        <v>21</v>
      </c>
      <c r="B30" s="154" t="s">
        <v>13</v>
      </c>
      <c r="C30" s="117" t="s">
        <v>66</v>
      </c>
      <c r="D30" s="38">
        <v>50</v>
      </c>
      <c r="E30" s="39">
        <v>32</v>
      </c>
      <c r="F30" s="39">
        <v>1</v>
      </c>
      <c r="G30" s="39">
        <v>1</v>
      </c>
      <c r="H30" s="39">
        <v>0</v>
      </c>
      <c r="I30" s="39">
        <v>5</v>
      </c>
      <c r="J30" s="39">
        <v>3</v>
      </c>
      <c r="K30" s="39">
        <f t="shared" ref="K30:K36" si="28">D30-E30-F30-G30-H30-I30</f>
        <v>11</v>
      </c>
      <c r="L30" s="40" t="s">
        <v>1</v>
      </c>
      <c r="M30" s="101">
        <v>0</v>
      </c>
      <c r="N30" s="102">
        <v>0</v>
      </c>
      <c r="O30" s="102">
        <v>0</v>
      </c>
      <c r="P30" s="102" t="s">
        <v>1</v>
      </c>
      <c r="Q30" s="102">
        <v>0</v>
      </c>
      <c r="R30" s="102">
        <v>0</v>
      </c>
      <c r="S30" s="95" t="s">
        <v>1</v>
      </c>
      <c r="T30" s="101">
        <v>0</v>
      </c>
      <c r="U30" s="102">
        <v>0</v>
      </c>
      <c r="V30" s="102">
        <v>0</v>
      </c>
      <c r="W30" s="102" t="s">
        <v>1</v>
      </c>
      <c r="X30" s="102">
        <v>0</v>
      </c>
      <c r="Y30" s="102">
        <v>0</v>
      </c>
      <c r="Z30" s="95" t="s">
        <v>1</v>
      </c>
      <c r="AA30" s="101">
        <v>2</v>
      </c>
      <c r="AB30" s="102">
        <v>0</v>
      </c>
      <c r="AC30" s="102">
        <v>0</v>
      </c>
      <c r="AD30" s="102" t="s">
        <v>1</v>
      </c>
      <c r="AE30" s="102">
        <v>0</v>
      </c>
      <c r="AF30" s="102">
        <v>0</v>
      </c>
      <c r="AG30" s="95" t="s">
        <v>1</v>
      </c>
      <c r="AH30" s="101">
        <v>3</v>
      </c>
      <c r="AI30" s="102">
        <v>0</v>
      </c>
      <c r="AJ30" s="102">
        <v>0</v>
      </c>
      <c r="AK30" s="102" t="s">
        <v>1</v>
      </c>
      <c r="AL30" s="102">
        <v>1</v>
      </c>
      <c r="AM30" s="102">
        <v>1</v>
      </c>
      <c r="AN30" s="95" t="s">
        <v>1</v>
      </c>
      <c r="AO30" s="101">
        <v>7</v>
      </c>
      <c r="AP30" s="102">
        <v>0</v>
      </c>
      <c r="AQ30" s="102">
        <v>0</v>
      </c>
      <c r="AR30" s="102" t="s">
        <v>1</v>
      </c>
      <c r="AS30" s="102">
        <v>1</v>
      </c>
      <c r="AT30" s="102">
        <v>1</v>
      </c>
      <c r="AU30" s="95" t="s">
        <v>1</v>
      </c>
      <c r="AV30" s="101">
        <v>9</v>
      </c>
      <c r="AW30" s="102">
        <v>0</v>
      </c>
      <c r="AX30" s="102">
        <v>0</v>
      </c>
      <c r="AY30" s="102" t="s">
        <v>1</v>
      </c>
      <c r="AZ30" s="102">
        <v>1</v>
      </c>
      <c r="BA30" s="102">
        <v>1</v>
      </c>
      <c r="BB30" s="95" t="s">
        <v>1</v>
      </c>
      <c r="BC30" s="101" t="s">
        <v>1</v>
      </c>
      <c r="BD30" s="102" t="s">
        <v>1</v>
      </c>
      <c r="BE30" s="102" t="s">
        <v>1</v>
      </c>
      <c r="BF30" s="102" t="s">
        <v>1</v>
      </c>
      <c r="BG30" s="102" t="s">
        <v>1</v>
      </c>
      <c r="BH30" s="102" t="s">
        <v>1</v>
      </c>
      <c r="BI30" s="95" t="s">
        <v>1</v>
      </c>
      <c r="BJ30" s="101">
        <v>12</v>
      </c>
      <c r="BK30" s="102">
        <v>0</v>
      </c>
      <c r="BL30" s="102">
        <v>0</v>
      </c>
      <c r="BM30" s="102" t="s">
        <v>1</v>
      </c>
      <c r="BN30" s="102">
        <v>1</v>
      </c>
      <c r="BO30" s="102">
        <v>1</v>
      </c>
      <c r="BP30" s="95" t="s">
        <v>1</v>
      </c>
      <c r="BQ30" s="101">
        <v>15</v>
      </c>
      <c r="BR30" s="102">
        <v>0</v>
      </c>
      <c r="BS30" s="102">
        <v>1</v>
      </c>
      <c r="BT30" s="102" t="s">
        <v>1</v>
      </c>
      <c r="BU30" s="102">
        <v>1</v>
      </c>
      <c r="BV30" s="102">
        <v>1</v>
      </c>
      <c r="BW30" s="95" t="s">
        <v>1</v>
      </c>
      <c r="BX30" s="101">
        <v>17</v>
      </c>
      <c r="BY30" s="102">
        <v>0</v>
      </c>
      <c r="BZ30" s="102">
        <v>1</v>
      </c>
      <c r="CA30" s="102" t="s">
        <v>1</v>
      </c>
      <c r="CB30" s="102">
        <v>1</v>
      </c>
      <c r="CC30" s="102">
        <v>1</v>
      </c>
      <c r="CD30" s="95" t="s">
        <v>1</v>
      </c>
      <c r="CE30" s="101">
        <v>19</v>
      </c>
      <c r="CF30" s="102">
        <v>0</v>
      </c>
      <c r="CG30" s="102">
        <v>1</v>
      </c>
      <c r="CH30" s="102" t="s">
        <v>1</v>
      </c>
      <c r="CI30" s="102">
        <v>2</v>
      </c>
      <c r="CJ30" s="102">
        <v>1</v>
      </c>
      <c r="CK30" s="95" t="s">
        <v>1</v>
      </c>
      <c r="CL30" s="101">
        <v>23</v>
      </c>
      <c r="CM30" s="102">
        <v>0</v>
      </c>
      <c r="CN30" s="102">
        <v>1</v>
      </c>
      <c r="CO30" s="102" t="s">
        <v>1</v>
      </c>
      <c r="CP30" s="102">
        <v>2</v>
      </c>
      <c r="CQ30" s="102">
        <v>1</v>
      </c>
      <c r="CR30" s="95" t="s">
        <v>1</v>
      </c>
      <c r="CS30" s="101">
        <v>25</v>
      </c>
      <c r="CT30" s="102">
        <v>0</v>
      </c>
      <c r="CU30" s="102">
        <v>1</v>
      </c>
      <c r="CV30" s="102" t="s">
        <v>1</v>
      </c>
      <c r="CW30" s="102">
        <v>2</v>
      </c>
      <c r="CX30" s="102">
        <v>1</v>
      </c>
      <c r="CY30" s="95" t="s">
        <v>1</v>
      </c>
      <c r="CZ30" s="101" t="s">
        <v>1</v>
      </c>
      <c r="DA30" s="102" t="s">
        <v>1</v>
      </c>
      <c r="DB30" s="102" t="s">
        <v>1</v>
      </c>
      <c r="DC30" s="102" t="s">
        <v>1</v>
      </c>
      <c r="DD30" s="102" t="s">
        <v>1</v>
      </c>
      <c r="DE30" s="102" t="s">
        <v>1</v>
      </c>
      <c r="DF30" s="95" t="s">
        <v>1</v>
      </c>
      <c r="DG30" s="101">
        <v>27</v>
      </c>
      <c r="DH30" s="102">
        <v>0</v>
      </c>
      <c r="DI30" s="102">
        <v>1</v>
      </c>
      <c r="DJ30" s="102" t="s">
        <v>1</v>
      </c>
      <c r="DK30" s="102">
        <v>2</v>
      </c>
      <c r="DL30" s="102">
        <v>1</v>
      </c>
      <c r="DM30" s="95" t="s">
        <v>1</v>
      </c>
      <c r="DN30" s="101">
        <v>29</v>
      </c>
      <c r="DO30" s="102">
        <v>0</v>
      </c>
      <c r="DP30" s="102">
        <v>1</v>
      </c>
      <c r="DQ30" s="102" t="s">
        <v>1</v>
      </c>
      <c r="DR30" s="102">
        <v>2</v>
      </c>
      <c r="DS30" s="102">
        <v>1</v>
      </c>
      <c r="DT30" s="95" t="s">
        <v>1</v>
      </c>
      <c r="DU30" s="101">
        <v>30</v>
      </c>
      <c r="DV30" s="102">
        <v>0</v>
      </c>
      <c r="DW30" s="102">
        <v>1</v>
      </c>
      <c r="DX30" s="102" t="s">
        <v>1</v>
      </c>
      <c r="DY30" s="102">
        <v>2</v>
      </c>
      <c r="DZ30" s="102">
        <v>1</v>
      </c>
      <c r="EA30" s="95" t="s">
        <v>1</v>
      </c>
      <c r="EB30" s="101">
        <v>35</v>
      </c>
      <c r="EC30" s="102">
        <v>0</v>
      </c>
      <c r="ED30" s="102">
        <v>1</v>
      </c>
      <c r="EE30" s="102" t="s">
        <v>1</v>
      </c>
      <c r="EF30" s="102">
        <v>2</v>
      </c>
      <c r="EG30" s="102">
        <v>1</v>
      </c>
      <c r="EH30" s="95" t="s">
        <v>1</v>
      </c>
      <c r="EI30" s="101">
        <v>35</v>
      </c>
      <c r="EJ30" s="102">
        <v>0</v>
      </c>
      <c r="EK30" s="102">
        <v>2</v>
      </c>
      <c r="EL30" s="102" t="s">
        <v>1</v>
      </c>
      <c r="EM30" s="102">
        <v>2</v>
      </c>
      <c r="EN30" s="102">
        <v>2</v>
      </c>
      <c r="EO30" s="95" t="s">
        <v>1</v>
      </c>
      <c r="EP30" s="101">
        <v>35</v>
      </c>
      <c r="EQ30" s="102">
        <v>0</v>
      </c>
      <c r="ER30" s="102">
        <v>2</v>
      </c>
      <c r="ES30" s="102" t="s">
        <v>1</v>
      </c>
      <c r="ET30" s="102">
        <v>2</v>
      </c>
      <c r="EU30" s="102">
        <v>2</v>
      </c>
      <c r="EV30" s="95" t="s">
        <v>1</v>
      </c>
      <c r="EW30" s="101" t="s">
        <v>1</v>
      </c>
      <c r="EX30" s="102" t="s">
        <v>1</v>
      </c>
      <c r="EY30" s="102" t="s">
        <v>1</v>
      </c>
      <c r="EZ30" s="102" t="s">
        <v>1</v>
      </c>
      <c r="FA30" s="102" t="s">
        <v>1</v>
      </c>
      <c r="FB30" s="102" t="s">
        <v>1</v>
      </c>
      <c r="FC30" s="95" t="s">
        <v>1</v>
      </c>
      <c r="FD30" s="101">
        <v>39</v>
      </c>
      <c r="FE30" s="102">
        <v>0</v>
      </c>
      <c r="FF30" s="102">
        <v>2</v>
      </c>
      <c r="FG30" s="102" t="s">
        <v>1</v>
      </c>
      <c r="FH30" s="102">
        <v>2</v>
      </c>
      <c r="FI30" s="102">
        <v>3</v>
      </c>
      <c r="FJ30" s="95" t="s">
        <v>1</v>
      </c>
      <c r="FK30" s="101">
        <v>43</v>
      </c>
      <c r="FL30" s="102">
        <v>0</v>
      </c>
      <c r="FM30" s="102">
        <v>2</v>
      </c>
      <c r="FN30" s="102" t="s">
        <v>1</v>
      </c>
      <c r="FO30" s="102">
        <v>2</v>
      </c>
      <c r="FP30" s="102">
        <v>3</v>
      </c>
      <c r="FQ30" s="95" t="s">
        <v>1</v>
      </c>
      <c r="FR30" s="101">
        <v>46</v>
      </c>
      <c r="FS30" s="102">
        <v>0</v>
      </c>
      <c r="FT30" s="102">
        <v>2</v>
      </c>
      <c r="FU30" s="102" t="s">
        <v>1</v>
      </c>
      <c r="FV30" s="102">
        <v>2</v>
      </c>
      <c r="FW30" s="102">
        <v>6</v>
      </c>
      <c r="FX30" s="95" t="s">
        <v>1</v>
      </c>
      <c r="FY30" s="101">
        <v>52</v>
      </c>
      <c r="FZ30" s="102">
        <v>0</v>
      </c>
      <c r="GA30" s="102">
        <v>2</v>
      </c>
      <c r="GB30" s="102" t="s">
        <v>1</v>
      </c>
      <c r="GC30" s="102">
        <v>2</v>
      </c>
      <c r="GD30" s="102">
        <v>7</v>
      </c>
      <c r="GE30" s="95" t="s">
        <v>1</v>
      </c>
      <c r="GF30" s="111">
        <f t="shared" si="0"/>
        <v>63</v>
      </c>
      <c r="GG30" s="83"/>
      <c r="GH30" s="81"/>
      <c r="GI30" s="81"/>
      <c r="GJ30" s="81"/>
      <c r="GK30" s="81"/>
      <c r="GL30" s="81"/>
      <c r="GM30" s="82"/>
      <c r="GN30" s="111">
        <f t="shared" si="5"/>
        <v>0</v>
      </c>
    </row>
    <row r="31" spans="1:196" ht="12.75" x14ac:dyDescent="0.2">
      <c r="A31" s="90" t="s">
        <v>22</v>
      </c>
      <c r="B31" s="155"/>
      <c r="C31" s="118" t="s">
        <v>62</v>
      </c>
      <c r="D31" s="52">
        <v>80</v>
      </c>
      <c r="E31" s="53">
        <v>13</v>
      </c>
      <c r="F31" s="53">
        <v>0</v>
      </c>
      <c r="G31" s="53">
        <v>1</v>
      </c>
      <c r="H31" s="53">
        <v>0</v>
      </c>
      <c r="I31" s="53">
        <v>5</v>
      </c>
      <c r="J31" s="53">
        <v>3</v>
      </c>
      <c r="K31" s="53">
        <f t="shared" si="28"/>
        <v>61</v>
      </c>
      <c r="L31" s="54">
        <v>75</v>
      </c>
      <c r="M31" s="68">
        <v>0</v>
      </c>
      <c r="N31" s="69" t="s">
        <v>1</v>
      </c>
      <c r="O31" s="69">
        <v>0</v>
      </c>
      <c r="P31" s="69" t="s">
        <v>1</v>
      </c>
      <c r="Q31" s="69">
        <v>0</v>
      </c>
      <c r="R31" s="69">
        <v>0</v>
      </c>
      <c r="S31" s="70">
        <v>1</v>
      </c>
      <c r="T31" s="68">
        <v>0</v>
      </c>
      <c r="U31" s="69" t="s">
        <v>1</v>
      </c>
      <c r="V31" s="69">
        <v>0</v>
      </c>
      <c r="W31" s="69" t="s">
        <v>1</v>
      </c>
      <c r="X31" s="69">
        <v>1</v>
      </c>
      <c r="Y31" s="69">
        <v>0</v>
      </c>
      <c r="Z31" s="70">
        <v>2</v>
      </c>
      <c r="AA31" s="68">
        <v>0</v>
      </c>
      <c r="AB31" s="69" t="s">
        <v>1</v>
      </c>
      <c r="AC31" s="69">
        <v>0</v>
      </c>
      <c r="AD31" s="69" t="s">
        <v>1</v>
      </c>
      <c r="AE31" s="69">
        <v>1</v>
      </c>
      <c r="AF31" s="69">
        <v>0</v>
      </c>
      <c r="AG31" s="70">
        <v>5</v>
      </c>
      <c r="AH31" s="68">
        <v>1</v>
      </c>
      <c r="AI31" s="69" t="s">
        <v>1</v>
      </c>
      <c r="AJ31" s="69">
        <v>0</v>
      </c>
      <c r="AK31" s="69" t="s">
        <v>1</v>
      </c>
      <c r="AL31" s="69">
        <v>6</v>
      </c>
      <c r="AM31" s="69">
        <v>0</v>
      </c>
      <c r="AN31" s="70">
        <v>6</v>
      </c>
      <c r="AO31" s="68">
        <v>5</v>
      </c>
      <c r="AP31" s="69" t="s">
        <v>1</v>
      </c>
      <c r="AQ31" s="69">
        <v>0</v>
      </c>
      <c r="AR31" s="69" t="s">
        <v>1</v>
      </c>
      <c r="AS31" s="69">
        <v>8</v>
      </c>
      <c r="AT31" s="69">
        <v>0</v>
      </c>
      <c r="AU31" s="70">
        <v>8</v>
      </c>
      <c r="AV31" s="68">
        <v>5</v>
      </c>
      <c r="AW31" s="69" t="s">
        <v>1</v>
      </c>
      <c r="AX31" s="69">
        <v>0</v>
      </c>
      <c r="AY31" s="69" t="s">
        <v>1</v>
      </c>
      <c r="AZ31" s="69">
        <v>8</v>
      </c>
      <c r="BA31" s="69">
        <v>0</v>
      </c>
      <c r="BB31" s="70">
        <v>8</v>
      </c>
      <c r="BC31" s="68" t="s">
        <v>1</v>
      </c>
      <c r="BD31" s="69" t="s">
        <v>1</v>
      </c>
      <c r="BE31" s="69" t="s">
        <v>1</v>
      </c>
      <c r="BF31" s="69" t="s">
        <v>1</v>
      </c>
      <c r="BG31" s="69" t="s">
        <v>1</v>
      </c>
      <c r="BH31" s="69" t="s">
        <v>1</v>
      </c>
      <c r="BI31" s="70" t="s">
        <v>1</v>
      </c>
      <c r="BJ31" s="68">
        <v>9</v>
      </c>
      <c r="BK31" s="69" t="s">
        <v>1</v>
      </c>
      <c r="BL31" s="69">
        <v>0</v>
      </c>
      <c r="BM31" s="69" t="s">
        <v>1</v>
      </c>
      <c r="BN31" s="69">
        <v>9</v>
      </c>
      <c r="BO31" s="69">
        <v>0</v>
      </c>
      <c r="BP31" s="70">
        <v>10</v>
      </c>
      <c r="BQ31" s="68">
        <v>13</v>
      </c>
      <c r="BR31" s="69" t="s">
        <v>1</v>
      </c>
      <c r="BS31" s="69">
        <v>0</v>
      </c>
      <c r="BT31" s="69" t="s">
        <v>1</v>
      </c>
      <c r="BU31" s="69">
        <v>9</v>
      </c>
      <c r="BV31" s="69">
        <v>0</v>
      </c>
      <c r="BW31" s="70">
        <v>14</v>
      </c>
      <c r="BX31" s="68">
        <v>19</v>
      </c>
      <c r="BY31" s="69" t="s">
        <v>1</v>
      </c>
      <c r="BZ31" s="69">
        <v>0</v>
      </c>
      <c r="CA31" s="69" t="s">
        <v>1</v>
      </c>
      <c r="CB31" s="69">
        <v>11</v>
      </c>
      <c r="CC31" s="69">
        <v>1</v>
      </c>
      <c r="CD31" s="70">
        <v>19</v>
      </c>
      <c r="CE31" s="68">
        <v>21</v>
      </c>
      <c r="CF31" s="69" t="s">
        <v>1</v>
      </c>
      <c r="CG31" s="69">
        <v>0</v>
      </c>
      <c r="CH31" s="69" t="s">
        <v>1</v>
      </c>
      <c r="CI31" s="69">
        <v>11</v>
      </c>
      <c r="CJ31" s="69">
        <v>1</v>
      </c>
      <c r="CK31" s="70">
        <v>25</v>
      </c>
      <c r="CL31" s="68">
        <v>28</v>
      </c>
      <c r="CM31" s="69" t="s">
        <v>1</v>
      </c>
      <c r="CN31" s="69">
        <v>0</v>
      </c>
      <c r="CO31" s="69" t="s">
        <v>1</v>
      </c>
      <c r="CP31" s="69">
        <v>11</v>
      </c>
      <c r="CQ31" s="69">
        <v>1</v>
      </c>
      <c r="CR31" s="70">
        <v>26</v>
      </c>
      <c r="CS31" s="68">
        <v>29</v>
      </c>
      <c r="CT31" s="69" t="s">
        <v>1</v>
      </c>
      <c r="CU31" s="69">
        <v>0</v>
      </c>
      <c r="CV31" s="69" t="s">
        <v>1</v>
      </c>
      <c r="CW31" s="69">
        <v>11</v>
      </c>
      <c r="CX31" s="69">
        <v>1</v>
      </c>
      <c r="CY31" s="70">
        <v>28</v>
      </c>
      <c r="CZ31" s="68" t="s">
        <v>1</v>
      </c>
      <c r="DA31" s="69" t="s">
        <v>1</v>
      </c>
      <c r="DB31" s="69" t="s">
        <v>1</v>
      </c>
      <c r="DC31" s="69" t="s">
        <v>1</v>
      </c>
      <c r="DD31" s="69" t="s">
        <v>1</v>
      </c>
      <c r="DE31" s="69" t="s">
        <v>1</v>
      </c>
      <c r="DF31" s="70" t="s">
        <v>1</v>
      </c>
      <c r="DG31" s="68">
        <v>31</v>
      </c>
      <c r="DH31" s="69" t="s">
        <v>1</v>
      </c>
      <c r="DI31" s="69">
        <v>0</v>
      </c>
      <c r="DJ31" s="69" t="s">
        <v>1</v>
      </c>
      <c r="DK31" s="69">
        <v>14</v>
      </c>
      <c r="DL31" s="69">
        <v>1</v>
      </c>
      <c r="DM31" s="70">
        <v>31</v>
      </c>
      <c r="DN31" s="68">
        <v>31</v>
      </c>
      <c r="DO31" s="69" t="s">
        <v>1</v>
      </c>
      <c r="DP31" s="69">
        <v>0</v>
      </c>
      <c r="DQ31" s="69" t="s">
        <v>1</v>
      </c>
      <c r="DR31" s="69">
        <v>18</v>
      </c>
      <c r="DS31" s="69">
        <v>1</v>
      </c>
      <c r="DT31" s="70">
        <v>32</v>
      </c>
      <c r="DU31" s="68">
        <v>33</v>
      </c>
      <c r="DV31" s="69" t="s">
        <v>1</v>
      </c>
      <c r="DW31" s="69">
        <v>0</v>
      </c>
      <c r="DX31" s="69" t="s">
        <v>1</v>
      </c>
      <c r="DY31" s="69">
        <f>18+1</f>
        <v>19</v>
      </c>
      <c r="DZ31" s="69">
        <v>2</v>
      </c>
      <c r="EA31" s="70">
        <v>38</v>
      </c>
      <c r="EB31" s="68">
        <v>38</v>
      </c>
      <c r="EC31" s="69" t="s">
        <v>1</v>
      </c>
      <c r="ED31" s="69">
        <v>0</v>
      </c>
      <c r="EE31" s="69" t="s">
        <v>1</v>
      </c>
      <c r="EF31" s="69">
        <f>18+1+3</f>
        <v>22</v>
      </c>
      <c r="EG31" s="69">
        <v>2</v>
      </c>
      <c r="EH31" s="70">
        <v>40</v>
      </c>
      <c r="EI31" s="68">
        <v>38</v>
      </c>
      <c r="EJ31" s="69" t="s">
        <v>1</v>
      </c>
      <c r="EK31" s="69">
        <v>0</v>
      </c>
      <c r="EL31" s="69" t="s">
        <v>1</v>
      </c>
      <c r="EM31" s="69">
        <f>18+1+3+1</f>
        <v>23</v>
      </c>
      <c r="EN31" s="69">
        <v>2</v>
      </c>
      <c r="EO31" s="70">
        <v>49</v>
      </c>
      <c r="EP31" s="68">
        <v>38</v>
      </c>
      <c r="EQ31" s="69" t="s">
        <v>1</v>
      </c>
      <c r="ER31" s="69">
        <v>0</v>
      </c>
      <c r="ES31" s="69" t="s">
        <v>1</v>
      </c>
      <c r="ET31" s="69">
        <f>18+1+3+1</f>
        <v>23</v>
      </c>
      <c r="EU31" s="69">
        <v>3</v>
      </c>
      <c r="EV31" s="70">
        <v>52</v>
      </c>
      <c r="EW31" s="68" t="s">
        <v>1</v>
      </c>
      <c r="EX31" s="69" t="s">
        <v>1</v>
      </c>
      <c r="EY31" s="69" t="s">
        <v>1</v>
      </c>
      <c r="EZ31" s="69" t="s">
        <v>1</v>
      </c>
      <c r="FA31" s="69" t="s">
        <v>1</v>
      </c>
      <c r="FB31" s="69" t="s">
        <v>1</v>
      </c>
      <c r="FC31" s="70" t="s">
        <v>1</v>
      </c>
      <c r="FD31" s="68">
        <v>40</v>
      </c>
      <c r="FE31" s="69" t="s">
        <v>1</v>
      </c>
      <c r="FF31" s="69">
        <v>0</v>
      </c>
      <c r="FG31" s="69" t="s">
        <v>1</v>
      </c>
      <c r="FH31" s="69">
        <f>23+1</f>
        <v>24</v>
      </c>
      <c r="FI31" s="69">
        <v>6</v>
      </c>
      <c r="FJ31" s="70">
        <v>57</v>
      </c>
      <c r="FK31" s="68">
        <v>45</v>
      </c>
      <c r="FL31" s="69" t="s">
        <v>1</v>
      </c>
      <c r="FM31" s="69">
        <v>0</v>
      </c>
      <c r="FN31" s="69" t="s">
        <v>1</v>
      </c>
      <c r="FO31" s="69">
        <f>23+1+1</f>
        <v>25</v>
      </c>
      <c r="FP31" s="69">
        <v>6</v>
      </c>
      <c r="FQ31" s="70">
        <v>61</v>
      </c>
      <c r="FR31" s="68">
        <v>54</v>
      </c>
      <c r="FS31" s="69" t="s">
        <v>1</v>
      </c>
      <c r="FT31" s="69">
        <v>0</v>
      </c>
      <c r="FU31" s="69" t="s">
        <v>1</v>
      </c>
      <c r="FV31" s="69">
        <f>23+1+1</f>
        <v>25</v>
      </c>
      <c r="FW31" s="69">
        <v>7</v>
      </c>
      <c r="FX31" s="70">
        <v>69</v>
      </c>
      <c r="FY31" s="68">
        <v>67</v>
      </c>
      <c r="FZ31" s="69" t="s">
        <v>1</v>
      </c>
      <c r="GA31" s="69">
        <v>0</v>
      </c>
      <c r="GB31" s="69" t="s">
        <v>1</v>
      </c>
      <c r="GC31" s="69">
        <f>23+1+1</f>
        <v>25</v>
      </c>
      <c r="GD31" s="69">
        <v>10</v>
      </c>
      <c r="GE31" s="70">
        <v>84</v>
      </c>
      <c r="GF31" s="112">
        <f t="shared" si="0"/>
        <v>186</v>
      </c>
      <c r="GG31" s="68"/>
      <c r="GH31" s="69"/>
      <c r="GI31" s="69"/>
      <c r="GJ31" s="69"/>
      <c r="GK31" s="69"/>
      <c r="GL31" s="69"/>
      <c r="GM31" s="70"/>
      <c r="GN31" s="112">
        <f t="shared" si="5"/>
        <v>0</v>
      </c>
    </row>
    <row r="32" spans="1:196" ht="12.75" x14ac:dyDescent="0.2">
      <c r="A32" s="90">
        <v>24</v>
      </c>
      <c r="B32" s="156"/>
      <c r="C32" s="118" t="s">
        <v>63</v>
      </c>
      <c r="D32" s="52">
        <v>50</v>
      </c>
      <c r="E32" s="53">
        <v>12</v>
      </c>
      <c r="F32" s="53">
        <v>0</v>
      </c>
      <c r="G32" s="53">
        <v>0</v>
      </c>
      <c r="H32" s="53">
        <v>1</v>
      </c>
      <c r="I32" s="53">
        <v>1</v>
      </c>
      <c r="J32" s="53">
        <v>1</v>
      </c>
      <c r="K32" s="53">
        <f>D32-E32-F32-G32-H32-I32</f>
        <v>36</v>
      </c>
      <c r="L32" s="54" t="s">
        <v>1</v>
      </c>
      <c r="M32" s="68">
        <v>0</v>
      </c>
      <c r="N32" s="69" t="s">
        <v>1</v>
      </c>
      <c r="O32" s="69" t="s">
        <v>1</v>
      </c>
      <c r="P32" s="69">
        <v>0</v>
      </c>
      <c r="Q32" s="69">
        <v>0</v>
      </c>
      <c r="R32" s="69">
        <v>0</v>
      </c>
      <c r="S32" s="70">
        <v>0</v>
      </c>
      <c r="T32" s="68">
        <v>0</v>
      </c>
      <c r="U32" s="69" t="s">
        <v>1</v>
      </c>
      <c r="V32" s="69" t="s">
        <v>1</v>
      </c>
      <c r="W32" s="69">
        <v>0</v>
      </c>
      <c r="X32" s="69">
        <v>5</v>
      </c>
      <c r="Y32" s="69">
        <v>0</v>
      </c>
      <c r="Z32" s="70">
        <v>0</v>
      </c>
      <c r="AA32" s="68">
        <v>0</v>
      </c>
      <c r="AB32" s="69" t="s">
        <v>1</v>
      </c>
      <c r="AC32" s="69" t="s">
        <v>1</v>
      </c>
      <c r="AD32" s="69">
        <v>0</v>
      </c>
      <c r="AE32" s="69">
        <v>0</v>
      </c>
      <c r="AF32" s="69">
        <v>0</v>
      </c>
      <c r="AG32" s="70">
        <v>0</v>
      </c>
      <c r="AH32" s="68">
        <v>1</v>
      </c>
      <c r="AI32" s="69" t="s">
        <v>1</v>
      </c>
      <c r="AJ32" s="69" t="s">
        <v>1</v>
      </c>
      <c r="AK32" s="69">
        <v>0</v>
      </c>
      <c r="AL32" s="69">
        <v>0</v>
      </c>
      <c r="AM32" s="69">
        <v>0</v>
      </c>
      <c r="AN32" s="70">
        <v>0</v>
      </c>
      <c r="AO32" s="68">
        <v>2</v>
      </c>
      <c r="AP32" s="69" t="s">
        <v>1</v>
      </c>
      <c r="AQ32" s="69" t="s">
        <v>1</v>
      </c>
      <c r="AR32" s="69">
        <v>0</v>
      </c>
      <c r="AS32" s="69">
        <v>0</v>
      </c>
      <c r="AT32" s="69">
        <v>0</v>
      </c>
      <c r="AU32" s="70">
        <v>0</v>
      </c>
      <c r="AV32" s="68">
        <v>3</v>
      </c>
      <c r="AW32" s="69" t="s">
        <v>1</v>
      </c>
      <c r="AX32" s="69" t="s">
        <v>1</v>
      </c>
      <c r="AY32" s="69">
        <v>0</v>
      </c>
      <c r="AZ32" s="69">
        <v>0</v>
      </c>
      <c r="BA32" s="69">
        <v>0</v>
      </c>
      <c r="BB32" s="70">
        <v>0</v>
      </c>
      <c r="BC32" s="68" t="s">
        <v>1</v>
      </c>
      <c r="BD32" s="69" t="s">
        <v>1</v>
      </c>
      <c r="BE32" s="69" t="s">
        <v>1</v>
      </c>
      <c r="BF32" s="69" t="s">
        <v>1</v>
      </c>
      <c r="BG32" s="69" t="s">
        <v>1</v>
      </c>
      <c r="BH32" s="69" t="s">
        <v>1</v>
      </c>
      <c r="BI32" s="70" t="s">
        <v>1</v>
      </c>
      <c r="BJ32" s="68">
        <v>3</v>
      </c>
      <c r="BK32" s="69" t="s">
        <v>1</v>
      </c>
      <c r="BL32" s="69" t="s">
        <v>1</v>
      </c>
      <c r="BM32" s="69">
        <v>0</v>
      </c>
      <c r="BN32" s="69">
        <v>0</v>
      </c>
      <c r="BO32" s="69">
        <v>0</v>
      </c>
      <c r="BP32" s="70">
        <v>0</v>
      </c>
      <c r="BQ32" s="68">
        <v>4</v>
      </c>
      <c r="BR32" s="69" t="s">
        <v>1</v>
      </c>
      <c r="BS32" s="69" t="s">
        <v>1</v>
      </c>
      <c r="BT32" s="69">
        <v>0</v>
      </c>
      <c r="BU32" s="69">
        <v>0</v>
      </c>
      <c r="BV32" s="69">
        <v>0</v>
      </c>
      <c r="BW32" s="70">
        <v>0</v>
      </c>
      <c r="BX32" s="68">
        <v>4</v>
      </c>
      <c r="BY32" s="69" t="s">
        <v>1</v>
      </c>
      <c r="BZ32" s="69" t="s">
        <v>1</v>
      </c>
      <c r="CA32" s="69">
        <v>0</v>
      </c>
      <c r="CB32" s="69">
        <v>0</v>
      </c>
      <c r="CC32" s="69">
        <v>0</v>
      </c>
      <c r="CD32" s="70">
        <v>0</v>
      </c>
      <c r="CE32" s="68">
        <v>4</v>
      </c>
      <c r="CF32" s="69" t="s">
        <v>1</v>
      </c>
      <c r="CG32" s="69" t="s">
        <v>1</v>
      </c>
      <c r="CH32" s="69">
        <v>0</v>
      </c>
      <c r="CI32" s="69">
        <v>0</v>
      </c>
      <c r="CJ32" s="69">
        <v>0</v>
      </c>
      <c r="CK32" s="70">
        <v>0</v>
      </c>
      <c r="CL32" s="68">
        <v>5</v>
      </c>
      <c r="CM32" s="69" t="s">
        <v>1</v>
      </c>
      <c r="CN32" s="69" t="s">
        <v>1</v>
      </c>
      <c r="CO32" s="69">
        <v>0</v>
      </c>
      <c r="CP32" s="69">
        <v>0</v>
      </c>
      <c r="CQ32" s="69">
        <v>0</v>
      </c>
      <c r="CR32" s="70">
        <v>0</v>
      </c>
      <c r="CS32" s="68">
        <v>5</v>
      </c>
      <c r="CT32" s="69" t="s">
        <v>1</v>
      </c>
      <c r="CU32" s="69" t="s">
        <v>1</v>
      </c>
      <c r="CV32" s="69">
        <v>0</v>
      </c>
      <c r="CW32" s="69">
        <v>0</v>
      </c>
      <c r="CX32" s="69">
        <v>0</v>
      </c>
      <c r="CY32" s="70">
        <v>0</v>
      </c>
      <c r="CZ32" s="68" t="s">
        <v>1</v>
      </c>
      <c r="DA32" s="69" t="s">
        <v>1</v>
      </c>
      <c r="DB32" s="69" t="s">
        <v>1</v>
      </c>
      <c r="DC32" s="69" t="s">
        <v>1</v>
      </c>
      <c r="DD32" s="69" t="s">
        <v>1</v>
      </c>
      <c r="DE32" s="69" t="s">
        <v>1</v>
      </c>
      <c r="DF32" s="70" t="s">
        <v>1</v>
      </c>
      <c r="DG32" s="68">
        <v>5</v>
      </c>
      <c r="DH32" s="69" t="s">
        <v>1</v>
      </c>
      <c r="DI32" s="69" t="s">
        <v>1</v>
      </c>
      <c r="DJ32" s="69">
        <v>0</v>
      </c>
      <c r="DK32" s="69">
        <v>0</v>
      </c>
      <c r="DL32" s="69">
        <v>0</v>
      </c>
      <c r="DM32" s="70">
        <v>0</v>
      </c>
      <c r="DN32" s="68">
        <v>5</v>
      </c>
      <c r="DO32" s="69" t="s">
        <v>1</v>
      </c>
      <c r="DP32" s="69" t="s">
        <v>1</v>
      </c>
      <c r="DQ32" s="69">
        <v>0</v>
      </c>
      <c r="DR32" s="69">
        <v>0</v>
      </c>
      <c r="DS32" s="69">
        <v>0</v>
      </c>
      <c r="DT32" s="70">
        <v>0</v>
      </c>
      <c r="DU32" s="68">
        <v>5</v>
      </c>
      <c r="DV32" s="69" t="s">
        <v>1</v>
      </c>
      <c r="DW32" s="69" t="s">
        <v>1</v>
      </c>
      <c r="DX32" s="69">
        <v>0</v>
      </c>
      <c r="DY32" s="69">
        <v>0</v>
      </c>
      <c r="DZ32" s="69">
        <v>0</v>
      </c>
      <c r="EA32" s="70">
        <v>0</v>
      </c>
      <c r="EB32" s="68">
        <v>6</v>
      </c>
      <c r="EC32" s="69" t="s">
        <v>1</v>
      </c>
      <c r="ED32" s="69" t="s">
        <v>1</v>
      </c>
      <c r="EE32" s="69">
        <v>0</v>
      </c>
      <c r="EF32" s="69">
        <v>0</v>
      </c>
      <c r="EG32" s="69">
        <v>0</v>
      </c>
      <c r="EH32" s="70">
        <v>0</v>
      </c>
      <c r="EI32" s="68">
        <v>7</v>
      </c>
      <c r="EJ32" s="69" t="s">
        <v>1</v>
      </c>
      <c r="EK32" s="69" t="s">
        <v>1</v>
      </c>
      <c r="EL32" s="69">
        <v>0</v>
      </c>
      <c r="EM32" s="69">
        <v>0</v>
      </c>
      <c r="EN32" s="69">
        <v>1</v>
      </c>
      <c r="EO32" s="70">
        <v>0</v>
      </c>
      <c r="EP32" s="68">
        <v>7</v>
      </c>
      <c r="EQ32" s="69" t="s">
        <v>1</v>
      </c>
      <c r="ER32" s="69" t="s">
        <v>1</v>
      </c>
      <c r="ES32" s="69">
        <v>0</v>
      </c>
      <c r="ET32" s="69">
        <v>0</v>
      </c>
      <c r="EU32" s="69">
        <v>1</v>
      </c>
      <c r="EV32" s="70">
        <v>0</v>
      </c>
      <c r="EW32" s="68" t="s">
        <v>1</v>
      </c>
      <c r="EX32" s="69" t="s">
        <v>1</v>
      </c>
      <c r="EY32" s="69" t="s">
        <v>1</v>
      </c>
      <c r="EZ32" s="69" t="s">
        <v>1</v>
      </c>
      <c r="FA32" s="69" t="s">
        <v>1</v>
      </c>
      <c r="FB32" s="69" t="s">
        <v>1</v>
      </c>
      <c r="FC32" s="70" t="s">
        <v>1</v>
      </c>
      <c r="FD32" s="68">
        <v>7</v>
      </c>
      <c r="FE32" s="69" t="s">
        <v>1</v>
      </c>
      <c r="FF32" s="69" t="s">
        <v>1</v>
      </c>
      <c r="FG32" s="69">
        <v>0</v>
      </c>
      <c r="FH32" s="69">
        <v>0</v>
      </c>
      <c r="FI32" s="69">
        <v>1</v>
      </c>
      <c r="FJ32" s="70">
        <v>0</v>
      </c>
      <c r="FK32" s="68">
        <v>7</v>
      </c>
      <c r="FL32" s="69" t="s">
        <v>1</v>
      </c>
      <c r="FM32" s="69" t="s">
        <v>1</v>
      </c>
      <c r="FN32" s="69">
        <v>0</v>
      </c>
      <c r="FO32" s="69">
        <f>0+1</f>
        <v>1</v>
      </c>
      <c r="FP32" s="69">
        <v>1</v>
      </c>
      <c r="FQ32" s="70">
        <v>0</v>
      </c>
      <c r="FR32" s="68">
        <v>7</v>
      </c>
      <c r="FS32" s="69" t="s">
        <v>1</v>
      </c>
      <c r="FT32" s="69" t="s">
        <v>1</v>
      </c>
      <c r="FU32" s="69">
        <v>0</v>
      </c>
      <c r="FV32" s="69">
        <f>0+1</f>
        <v>1</v>
      </c>
      <c r="FW32" s="69">
        <v>1</v>
      </c>
      <c r="FX32" s="70">
        <v>0</v>
      </c>
      <c r="FY32" s="68">
        <v>7</v>
      </c>
      <c r="FZ32" s="69" t="s">
        <v>1</v>
      </c>
      <c r="GA32" s="69" t="s">
        <v>1</v>
      </c>
      <c r="GB32" s="69">
        <v>0</v>
      </c>
      <c r="GC32" s="69">
        <f>0+1</f>
        <v>1</v>
      </c>
      <c r="GD32" s="69">
        <v>2</v>
      </c>
      <c r="GE32" s="70">
        <v>0</v>
      </c>
      <c r="GF32" s="112">
        <f t="shared" si="0"/>
        <v>10</v>
      </c>
      <c r="GG32" s="68"/>
      <c r="GH32" s="69"/>
      <c r="GI32" s="69"/>
      <c r="GJ32" s="69"/>
      <c r="GK32" s="69"/>
      <c r="GL32" s="69"/>
      <c r="GM32" s="70"/>
      <c r="GN32" s="112">
        <f t="shared" si="5"/>
        <v>0</v>
      </c>
    </row>
    <row r="33" spans="1:196" ht="12.75" x14ac:dyDescent="0.2">
      <c r="A33" s="41"/>
      <c r="B33" s="55"/>
      <c r="C33" s="42" t="s">
        <v>6</v>
      </c>
      <c r="D33" s="43">
        <f t="shared" ref="D33:AI33" si="29">SUM(D30:D32)</f>
        <v>180</v>
      </c>
      <c r="E33" s="43">
        <f t="shared" si="29"/>
        <v>57</v>
      </c>
      <c r="F33" s="43">
        <f t="shared" si="29"/>
        <v>1</v>
      </c>
      <c r="G33" s="43">
        <f t="shared" si="29"/>
        <v>2</v>
      </c>
      <c r="H33" s="43">
        <f t="shared" si="29"/>
        <v>1</v>
      </c>
      <c r="I33" s="43">
        <f t="shared" si="29"/>
        <v>11</v>
      </c>
      <c r="J33" s="43">
        <f t="shared" si="29"/>
        <v>7</v>
      </c>
      <c r="K33" s="43">
        <f t="shared" si="29"/>
        <v>108</v>
      </c>
      <c r="L33" s="44">
        <f t="shared" si="29"/>
        <v>75</v>
      </c>
      <c r="M33" s="71">
        <f t="shared" si="29"/>
        <v>0</v>
      </c>
      <c r="N33" s="72">
        <f t="shared" si="29"/>
        <v>0</v>
      </c>
      <c r="O33" s="72">
        <f t="shared" si="29"/>
        <v>0</v>
      </c>
      <c r="P33" s="72">
        <f t="shared" si="29"/>
        <v>0</v>
      </c>
      <c r="Q33" s="72">
        <f t="shared" si="29"/>
        <v>0</v>
      </c>
      <c r="R33" s="72">
        <f t="shared" si="29"/>
        <v>0</v>
      </c>
      <c r="S33" s="73">
        <f t="shared" si="29"/>
        <v>1</v>
      </c>
      <c r="T33" s="71">
        <f t="shared" si="29"/>
        <v>0</v>
      </c>
      <c r="U33" s="72">
        <f t="shared" si="29"/>
        <v>0</v>
      </c>
      <c r="V33" s="72">
        <f t="shared" si="29"/>
        <v>0</v>
      </c>
      <c r="W33" s="72">
        <f t="shared" si="29"/>
        <v>0</v>
      </c>
      <c r="X33" s="72">
        <v>1</v>
      </c>
      <c r="Y33" s="72">
        <f t="shared" si="29"/>
        <v>0</v>
      </c>
      <c r="Z33" s="73">
        <f t="shared" si="29"/>
        <v>2</v>
      </c>
      <c r="AA33" s="71">
        <f t="shared" si="29"/>
        <v>2</v>
      </c>
      <c r="AB33" s="72">
        <f t="shared" si="29"/>
        <v>0</v>
      </c>
      <c r="AC33" s="72">
        <f t="shared" si="29"/>
        <v>0</v>
      </c>
      <c r="AD33" s="72">
        <f t="shared" si="29"/>
        <v>0</v>
      </c>
      <c r="AE33" s="72">
        <f t="shared" si="29"/>
        <v>1</v>
      </c>
      <c r="AF33" s="72">
        <f t="shared" si="29"/>
        <v>0</v>
      </c>
      <c r="AG33" s="73">
        <f t="shared" si="29"/>
        <v>5</v>
      </c>
      <c r="AH33" s="71">
        <f t="shared" si="29"/>
        <v>5</v>
      </c>
      <c r="AI33" s="72">
        <f t="shared" si="29"/>
        <v>0</v>
      </c>
      <c r="AJ33" s="72">
        <f t="shared" ref="AJ33:BO33" si="30">SUM(AJ30:AJ32)</f>
        <v>0</v>
      </c>
      <c r="AK33" s="72">
        <f t="shared" si="30"/>
        <v>0</v>
      </c>
      <c r="AL33" s="72">
        <f t="shared" si="30"/>
        <v>7</v>
      </c>
      <c r="AM33" s="72">
        <f t="shared" si="30"/>
        <v>1</v>
      </c>
      <c r="AN33" s="73">
        <f t="shared" si="30"/>
        <v>6</v>
      </c>
      <c r="AO33" s="71">
        <f t="shared" si="30"/>
        <v>14</v>
      </c>
      <c r="AP33" s="72">
        <f t="shared" si="30"/>
        <v>0</v>
      </c>
      <c r="AQ33" s="72">
        <f t="shared" si="30"/>
        <v>0</v>
      </c>
      <c r="AR33" s="72">
        <f t="shared" si="30"/>
        <v>0</v>
      </c>
      <c r="AS33" s="72">
        <f t="shared" si="30"/>
        <v>9</v>
      </c>
      <c r="AT33" s="72">
        <f t="shared" si="30"/>
        <v>1</v>
      </c>
      <c r="AU33" s="73">
        <f t="shared" si="30"/>
        <v>8</v>
      </c>
      <c r="AV33" s="71">
        <f t="shared" si="30"/>
        <v>17</v>
      </c>
      <c r="AW33" s="72">
        <f t="shared" si="30"/>
        <v>0</v>
      </c>
      <c r="AX33" s="72">
        <f t="shared" si="30"/>
        <v>0</v>
      </c>
      <c r="AY33" s="72">
        <f t="shared" si="30"/>
        <v>0</v>
      </c>
      <c r="AZ33" s="72">
        <f t="shared" si="30"/>
        <v>9</v>
      </c>
      <c r="BA33" s="72">
        <f t="shared" si="30"/>
        <v>1</v>
      </c>
      <c r="BB33" s="73">
        <f t="shared" si="30"/>
        <v>8</v>
      </c>
      <c r="BC33" s="71">
        <f t="shared" si="30"/>
        <v>0</v>
      </c>
      <c r="BD33" s="72">
        <f t="shared" si="30"/>
        <v>0</v>
      </c>
      <c r="BE33" s="72">
        <f t="shared" si="30"/>
        <v>0</v>
      </c>
      <c r="BF33" s="72">
        <f t="shared" si="30"/>
        <v>0</v>
      </c>
      <c r="BG33" s="72">
        <f t="shared" si="30"/>
        <v>0</v>
      </c>
      <c r="BH33" s="72">
        <f t="shared" si="30"/>
        <v>0</v>
      </c>
      <c r="BI33" s="73">
        <f t="shared" si="30"/>
        <v>0</v>
      </c>
      <c r="BJ33" s="71">
        <f t="shared" si="30"/>
        <v>24</v>
      </c>
      <c r="BK33" s="72">
        <f t="shared" si="30"/>
        <v>0</v>
      </c>
      <c r="BL33" s="72">
        <f t="shared" si="30"/>
        <v>0</v>
      </c>
      <c r="BM33" s="72">
        <f t="shared" si="30"/>
        <v>0</v>
      </c>
      <c r="BN33" s="72">
        <f t="shared" si="30"/>
        <v>10</v>
      </c>
      <c r="BO33" s="72">
        <f t="shared" si="30"/>
        <v>1</v>
      </c>
      <c r="BP33" s="73">
        <f t="shared" ref="BP33:CU33" si="31">SUM(BP30:BP32)</f>
        <v>10</v>
      </c>
      <c r="BQ33" s="71">
        <f t="shared" si="31"/>
        <v>32</v>
      </c>
      <c r="BR33" s="72">
        <f t="shared" si="31"/>
        <v>0</v>
      </c>
      <c r="BS33" s="72">
        <f t="shared" si="31"/>
        <v>1</v>
      </c>
      <c r="BT33" s="72">
        <f t="shared" si="31"/>
        <v>0</v>
      </c>
      <c r="BU33" s="72">
        <f t="shared" si="31"/>
        <v>10</v>
      </c>
      <c r="BV33" s="72">
        <f t="shared" si="31"/>
        <v>1</v>
      </c>
      <c r="BW33" s="73">
        <f t="shared" si="31"/>
        <v>14</v>
      </c>
      <c r="BX33" s="71">
        <f t="shared" si="31"/>
        <v>40</v>
      </c>
      <c r="BY33" s="72">
        <f t="shared" si="31"/>
        <v>0</v>
      </c>
      <c r="BZ33" s="72">
        <f t="shared" si="31"/>
        <v>1</v>
      </c>
      <c r="CA33" s="72">
        <f t="shared" si="31"/>
        <v>0</v>
      </c>
      <c r="CB33" s="72">
        <f t="shared" ref="CB33" si="32">SUM(CB30:CB32)</f>
        <v>12</v>
      </c>
      <c r="CC33" s="72">
        <f t="shared" si="31"/>
        <v>2</v>
      </c>
      <c r="CD33" s="73">
        <f t="shared" si="31"/>
        <v>19</v>
      </c>
      <c r="CE33" s="71">
        <f t="shared" si="31"/>
        <v>44</v>
      </c>
      <c r="CF33" s="72">
        <f t="shared" si="31"/>
        <v>0</v>
      </c>
      <c r="CG33" s="72">
        <f t="shared" si="31"/>
        <v>1</v>
      </c>
      <c r="CH33" s="72">
        <f t="shared" si="31"/>
        <v>0</v>
      </c>
      <c r="CI33" s="72">
        <f t="shared" si="31"/>
        <v>13</v>
      </c>
      <c r="CJ33" s="72">
        <f t="shared" si="31"/>
        <v>2</v>
      </c>
      <c r="CK33" s="73">
        <f t="shared" si="31"/>
        <v>25</v>
      </c>
      <c r="CL33" s="71">
        <f t="shared" si="31"/>
        <v>56</v>
      </c>
      <c r="CM33" s="72">
        <f t="shared" si="31"/>
        <v>0</v>
      </c>
      <c r="CN33" s="72">
        <f t="shared" si="31"/>
        <v>1</v>
      </c>
      <c r="CO33" s="72">
        <f t="shared" si="31"/>
        <v>0</v>
      </c>
      <c r="CP33" s="72">
        <f t="shared" si="31"/>
        <v>13</v>
      </c>
      <c r="CQ33" s="72">
        <f t="shared" si="31"/>
        <v>2</v>
      </c>
      <c r="CR33" s="73">
        <f t="shared" si="31"/>
        <v>26</v>
      </c>
      <c r="CS33" s="71">
        <f t="shared" si="31"/>
        <v>59</v>
      </c>
      <c r="CT33" s="72">
        <f t="shared" si="31"/>
        <v>0</v>
      </c>
      <c r="CU33" s="72">
        <f t="shared" si="31"/>
        <v>1</v>
      </c>
      <c r="CV33" s="72">
        <f t="shared" ref="CV33:EA33" si="33">SUM(CV30:CV32)</f>
        <v>0</v>
      </c>
      <c r="CW33" s="72">
        <f t="shared" si="33"/>
        <v>13</v>
      </c>
      <c r="CX33" s="72">
        <f t="shared" si="33"/>
        <v>2</v>
      </c>
      <c r="CY33" s="73">
        <f t="shared" si="33"/>
        <v>28</v>
      </c>
      <c r="CZ33" s="71">
        <f t="shared" si="33"/>
        <v>0</v>
      </c>
      <c r="DA33" s="72">
        <f t="shared" si="33"/>
        <v>0</v>
      </c>
      <c r="DB33" s="72">
        <f t="shared" si="33"/>
        <v>0</v>
      </c>
      <c r="DC33" s="72">
        <f t="shared" si="33"/>
        <v>0</v>
      </c>
      <c r="DD33" s="72">
        <f t="shared" si="33"/>
        <v>0</v>
      </c>
      <c r="DE33" s="72">
        <f t="shared" si="33"/>
        <v>0</v>
      </c>
      <c r="DF33" s="73">
        <f t="shared" si="33"/>
        <v>0</v>
      </c>
      <c r="DG33" s="71">
        <f t="shared" si="33"/>
        <v>63</v>
      </c>
      <c r="DH33" s="72">
        <f t="shared" si="33"/>
        <v>0</v>
      </c>
      <c r="DI33" s="72">
        <f t="shared" si="33"/>
        <v>1</v>
      </c>
      <c r="DJ33" s="72">
        <f t="shared" si="33"/>
        <v>0</v>
      </c>
      <c r="DK33" s="72">
        <f t="shared" si="33"/>
        <v>16</v>
      </c>
      <c r="DL33" s="72">
        <f t="shared" si="33"/>
        <v>2</v>
      </c>
      <c r="DM33" s="73">
        <f t="shared" si="33"/>
        <v>31</v>
      </c>
      <c r="DN33" s="71">
        <f t="shared" si="33"/>
        <v>65</v>
      </c>
      <c r="DO33" s="72">
        <f t="shared" si="33"/>
        <v>0</v>
      </c>
      <c r="DP33" s="72">
        <f t="shared" si="33"/>
        <v>1</v>
      </c>
      <c r="DQ33" s="72">
        <f t="shared" si="33"/>
        <v>0</v>
      </c>
      <c r="DR33" s="72">
        <f t="shared" si="33"/>
        <v>20</v>
      </c>
      <c r="DS33" s="72">
        <f t="shared" si="33"/>
        <v>2</v>
      </c>
      <c r="DT33" s="73">
        <f t="shared" si="33"/>
        <v>32</v>
      </c>
      <c r="DU33" s="71">
        <f t="shared" si="33"/>
        <v>68</v>
      </c>
      <c r="DV33" s="72">
        <f t="shared" si="33"/>
        <v>0</v>
      </c>
      <c r="DW33" s="72">
        <f t="shared" si="33"/>
        <v>1</v>
      </c>
      <c r="DX33" s="72">
        <f t="shared" si="33"/>
        <v>0</v>
      </c>
      <c r="DY33" s="72">
        <f t="shared" si="33"/>
        <v>21</v>
      </c>
      <c r="DZ33" s="72">
        <f t="shared" si="33"/>
        <v>3</v>
      </c>
      <c r="EA33" s="73">
        <f t="shared" si="33"/>
        <v>38</v>
      </c>
      <c r="EB33" s="71">
        <f t="shared" ref="EB33:FH33" si="34">SUM(EB30:EB32)</f>
        <v>79</v>
      </c>
      <c r="EC33" s="72">
        <f t="shared" si="34"/>
        <v>0</v>
      </c>
      <c r="ED33" s="72">
        <f t="shared" si="34"/>
        <v>1</v>
      </c>
      <c r="EE33" s="72">
        <f t="shared" si="34"/>
        <v>0</v>
      </c>
      <c r="EF33" s="72">
        <f t="shared" si="34"/>
        <v>24</v>
      </c>
      <c r="EG33" s="72">
        <f t="shared" si="34"/>
        <v>3</v>
      </c>
      <c r="EH33" s="73">
        <f t="shared" si="34"/>
        <v>40</v>
      </c>
      <c r="EI33" s="71">
        <f t="shared" si="34"/>
        <v>80</v>
      </c>
      <c r="EJ33" s="72">
        <f t="shared" si="34"/>
        <v>0</v>
      </c>
      <c r="EK33" s="72">
        <f t="shared" si="34"/>
        <v>2</v>
      </c>
      <c r="EL33" s="72">
        <f t="shared" si="34"/>
        <v>0</v>
      </c>
      <c r="EM33" s="72">
        <f t="shared" si="34"/>
        <v>25</v>
      </c>
      <c r="EN33" s="72">
        <f t="shared" si="34"/>
        <v>5</v>
      </c>
      <c r="EO33" s="73">
        <f t="shared" si="34"/>
        <v>49</v>
      </c>
      <c r="EP33" s="71">
        <f t="shared" si="34"/>
        <v>80</v>
      </c>
      <c r="EQ33" s="72">
        <f t="shared" si="34"/>
        <v>0</v>
      </c>
      <c r="ER33" s="72">
        <f t="shared" si="34"/>
        <v>2</v>
      </c>
      <c r="ES33" s="72">
        <f t="shared" si="34"/>
        <v>0</v>
      </c>
      <c r="ET33" s="72">
        <f t="shared" ref="ET33" si="35">SUM(ET30:ET32)</f>
        <v>25</v>
      </c>
      <c r="EU33" s="72">
        <f t="shared" si="34"/>
        <v>6</v>
      </c>
      <c r="EV33" s="73">
        <f t="shared" si="34"/>
        <v>52</v>
      </c>
      <c r="EW33" s="71">
        <f t="shared" si="34"/>
        <v>0</v>
      </c>
      <c r="EX33" s="72">
        <f t="shared" si="34"/>
        <v>0</v>
      </c>
      <c r="EY33" s="72">
        <f t="shared" si="34"/>
        <v>0</v>
      </c>
      <c r="EZ33" s="72">
        <f t="shared" si="34"/>
        <v>0</v>
      </c>
      <c r="FA33" s="72">
        <f t="shared" si="34"/>
        <v>0</v>
      </c>
      <c r="FB33" s="72">
        <f t="shared" si="34"/>
        <v>0</v>
      </c>
      <c r="FC33" s="73">
        <f t="shared" si="34"/>
        <v>0</v>
      </c>
      <c r="FD33" s="71">
        <f t="shared" si="34"/>
        <v>86</v>
      </c>
      <c r="FE33" s="72">
        <f t="shared" si="34"/>
        <v>0</v>
      </c>
      <c r="FF33" s="72">
        <f t="shared" si="34"/>
        <v>2</v>
      </c>
      <c r="FG33" s="72">
        <f t="shared" si="34"/>
        <v>0</v>
      </c>
      <c r="FH33" s="72">
        <f t="shared" si="34"/>
        <v>26</v>
      </c>
      <c r="FI33" s="72">
        <f t="shared" ref="FI33:GE33" si="36">SUM(FI30:FI32)</f>
        <v>10</v>
      </c>
      <c r="FJ33" s="73">
        <f t="shared" si="36"/>
        <v>57</v>
      </c>
      <c r="FK33" s="71">
        <f t="shared" si="36"/>
        <v>95</v>
      </c>
      <c r="FL33" s="72">
        <f t="shared" si="36"/>
        <v>0</v>
      </c>
      <c r="FM33" s="72">
        <f t="shared" si="36"/>
        <v>2</v>
      </c>
      <c r="FN33" s="72">
        <f t="shared" si="36"/>
        <v>0</v>
      </c>
      <c r="FO33" s="72">
        <f t="shared" si="36"/>
        <v>28</v>
      </c>
      <c r="FP33" s="72">
        <f t="shared" si="36"/>
        <v>10</v>
      </c>
      <c r="FQ33" s="73">
        <f t="shared" si="36"/>
        <v>61</v>
      </c>
      <c r="FR33" s="71">
        <f t="shared" si="36"/>
        <v>107</v>
      </c>
      <c r="FS33" s="72">
        <f t="shared" si="36"/>
        <v>0</v>
      </c>
      <c r="FT33" s="72">
        <f t="shared" si="36"/>
        <v>2</v>
      </c>
      <c r="FU33" s="72">
        <f t="shared" si="36"/>
        <v>0</v>
      </c>
      <c r="FV33" s="72">
        <f t="shared" si="36"/>
        <v>28</v>
      </c>
      <c r="FW33" s="72">
        <f t="shared" si="36"/>
        <v>14</v>
      </c>
      <c r="FX33" s="73">
        <f t="shared" si="36"/>
        <v>69</v>
      </c>
      <c r="FY33" s="71">
        <f t="shared" si="36"/>
        <v>126</v>
      </c>
      <c r="FZ33" s="72">
        <f t="shared" si="36"/>
        <v>0</v>
      </c>
      <c r="GA33" s="72">
        <f t="shared" si="36"/>
        <v>2</v>
      </c>
      <c r="GB33" s="72">
        <f t="shared" si="36"/>
        <v>0</v>
      </c>
      <c r="GC33" s="72">
        <f t="shared" ref="GC33" si="37">SUM(GC30:GC32)</f>
        <v>28</v>
      </c>
      <c r="GD33" s="72">
        <f t="shared" si="36"/>
        <v>19</v>
      </c>
      <c r="GE33" s="73">
        <f t="shared" si="36"/>
        <v>84</v>
      </c>
      <c r="GF33" s="113">
        <f t="shared" si="0"/>
        <v>259</v>
      </c>
      <c r="GG33" s="71">
        <f t="shared" ref="GG33:GM33" si="38">SUM(GG30:GG32)</f>
        <v>0</v>
      </c>
      <c r="GH33" s="72">
        <f t="shared" si="38"/>
        <v>0</v>
      </c>
      <c r="GI33" s="72">
        <f t="shared" si="38"/>
        <v>0</v>
      </c>
      <c r="GJ33" s="72">
        <f t="shared" si="38"/>
        <v>0</v>
      </c>
      <c r="GK33" s="72">
        <f t="shared" si="38"/>
        <v>0</v>
      </c>
      <c r="GL33" s="72">
        <f t="shared" si="38"/>
        <v>0</v>
      </c>
      <c r="GM33" s="73">
        <f t="shared" si="38"/>
        <v>0</v>
      </c>
      <c r="GN33" s="113">
        <f t="shared" si="5"/>
        <v>0</v>
      </c>
    </row>
    <row r="34" spans="1:196" ht="12.75" x14ac:dyDescent="0.2">
      <c r="A34" s="91">
        <v>25</v>
      </c>
      <c r="B34" s="151" t="s">
        <v>14</v>
      </c>
      <c r="C34" s="56" t="s">
        <v>41</v>
      </c>
      <c r="D34" s="56">
        <v>100</v>
      </c>
      <c r="E34" s="57">
        <v>14</v>
      </c>
      <c r="F34" s="57">
        <v>1</v>
      </c>
      <c r="G34" s="57">
        <v>0</v>
      </c>
      <c r="H34" s="57">
        <v>1</v>
      </c>
      <c r="I34" s="57">
        <v>6</v>
      </c>
      <c r="J34" s="57">
        <v>4</v>
      </c>
      <c r="K34" s="57">
        <f t="shared" si="28"/>
        <v>78</v>
      </c>
      <c r="L34" s="58" t="s">
        <v>1</v>
      </c>
      <c r="M34" s="101">
        <v>0</v>
      </c>
      <c r="N34" s="102">
        <v>0</v>
      </c>
      <c r="O34" s="102" t="s">
        <v>1</v>
      </c>
      <c r="P34" s="102" t="s">
        <v>1</v>
      </c>
      <c r="Q34" s="102">
        <v>0</v>
      </c>
      <c r="R34" s="102">
        <v>0</v>
      </c>
      <c r="S34" s="95" t="s">
        <v>1</v>
      </c>
      <c r="T34" s="101">
        <v>1</v>
      </c>
      <c r="U34" s="102">
        <v>0</v>
      </c>
      <c r="V34" s="102" t="s">
        <v>1</v>
      </c>
      <c r="W34" s="102" t="s">
        <v>1</v>
      </c>
      <c r="X34" s="102">
        <v>3</v>
      </c>
      <c r="Y34" s="102">
        <v>0</v>
      </c>
      <c r="Z34" s="95" t="s">
        <v>1</v>
      </c>
      <c r="AA34" s="101">
        <v>1</v>
      </c>
      <c r="AB34" s="102">
        <v>0</v>
      </c>
      <c r="AC34" s="102" t="s">
        <v>1</v>
      </c>
      <c r="AD34" s="102" t="s">
        <v>1</v>
      </c>
      <c r="AE34" s="102">
        <v>3</v>
      </c>
      <c r="AF34" s="102">
        <v>0</v>
      </c>
      <c r="AG34" s="95" t="s">
        <v>1</v>
      </c>
      <c r="AH34" s="101">
        <v>4</v>
      </c>
      <c r="AI34" s="102">
        <v>0</v>
      </c>
      <c r="AJ34" s="102" t="s">
        <v>1</v>
      </c>
      <c r="AK34" s="102" t="s">
        <v>1</v>
      </c>
      <c r="AL34" s="102">
        <v>10</v>
      </c>
      <c r="AM34" s="102">
        <v>0</v>
      </c>
      <c r="AN34" s="95" t="s">
        <v>1</v>
      </c>
      <c r="AO34" s="101">
        <v>9</v>
      </c>
      <c r="AP34" s="102">
        <v>0</v>
      </c>
      <c r="AQ34" s="102" t="s">
        <v>1</v>
      </c>
      <c r="AR34" s="102" t="s">
        <v>1</v>
      </c>
      <c r="AS34" s="102">
        <v>12</v>
      </c>
      <c r="AT34" s="102">
        <v>0</v>
      </c>
      <c r="AU34" s="95" t="s">
        <v>1</v>
      </c>
      <c r="AV34" s="101">
        <v>15</v>
      </c>
      <c r="AW34" s="102">
        <v>0</v>
      </c>
      <c r="AX34" s="102" t="s">
        <v>1</v>
      </c>
      <c r="AY34" s="102" t="s">
        <v>1</v>
      </c>
      <c r="AZ34" s="102">
        <v>12</v>
      </c>
      <c r="BA34" s="102">
        <v>0</v>
      </c>
      <c r="BB34" s="95" t="s">
        <v>1</v>
      </c>
      <c r="BC34" s="101" t="s">
        <v>1</v>
      </c>
      <c r="BD34" s="102" t="s">
        <v>1</v>
      </c>
      <c r="BE34" s="102" t="s">
        <v>1</v>
      </c>
      <c r="BF34" s="102" t="s">
        <v>1</v>
      </c>
      <c r="BG34" s="102" t="s">
        <v>1</v>
      </c>
      <c r="BH34" s="102" t="s">
        <v>1</v>
      </c>
      <c r="BI34" s="95" t="s">
        <v>1</v>
      </c>
      <c r="BJ34" s="101">
        <v>16</v>
      </c>
      <c r="BK34" s="102">
        <v>0</v>
      </c>
      <c r="BL34" s="102" t="s">
        <v>1</v>
      </c>
      <c r="BM34" s="102" t="s">
        <v>1</v>
      </c>
      <c r="BN34" s="102">
        <v>17</v>
      </c>
      <c r="BO34" s="102">
        <v>0</v>
      </c>
      <c r="BP34" s="95" t="s">
        <v>1</v>
      </c>
      <c r="BQ34" s="101">
        <v>22</v>
      </c>
      <c r="BR34" s="102">
        <v>0</v>
      </c>
      <c r="BS34" s="102" t="s">
        <v>1</v>
      </c>
      <c r="BT34" s="102" t="s">
        <v>1</v>
      </c>
      <c r="BU34" s="102">
        <v>20</v>
      </c>
      <c r="BV34" s="102">
        <v>0</v>
      </c>
      <c r="BW34" s="95" t="s">
        <v>1</v>
      </c>
      <c r="BX34" s="101">
        <v>24</v>
      </c>
      <c r="BY34" s="102">
        <v>0</v>
      </c>
      <c r="BZ34" s="102" t="s">
        <v>1</v>
      </c>
      <c r="CA34" s="102" t="s">
        <v>1</v>
      </c>
      <c r="CB34" s="102">
        <v>22</v>
      </c>
      <c r="CC34" s="102">
        <v>0</v>
      </c>
      <c r="CD34" s="95" t="s">
        <v>1</v>
      </c>
      <c r="CE34" s="101">
        <v>26</v>
      </c>
      <c r="CF34" s="102">
        <v>0</v>
      </c>
      <c r="CG34" s="102" t="s">
        <v>1</v>
      </c>
      <c r="CH34" s="102" t="s">
        <v>1</v>
      </c>
      <c r="CI34" s="102">
        <v>25</v>
      </c>
      <c r="CJ34" s="102">
        <v>0</v>
      </c>
      <c r="CK34" s="95" t="s">
        <v>1</v>
      </c>
      <c r="CL34" s="101">
        <v>31</v>
      </c>
      <c r="CM34" s="102">
        <v>0</v>
      </c>
      <c r="CN34" s="102" t="s">
        <v>1</v>
      </c>
      <c r="CO34" s="102" t="s">
        <v>1</v>
      </c>
      <c r="CP34" s="102">
        <v>25</v>
      </c>
      <c r="CQ34" s="102">
        <v>0</v>
      </c>
      <c r="CR34" s="95" t="s">
        <v>1</v>
      </c>
      <c r="CS34" s="101">
        <v>33</v>
      </c>
      <c r="CT34" s="102">
        <v>0</v>
      </c>
      <c r="CU34" s="102" t="s">
        <v>1</v>
      </c>
      <c r="CV34" s="102" t="s">
        <v>1</v>
      </c>
      <c r="CW34" s="102">
        <v>25</v>
      </c>
      <c r="CX34" s="102">
        <v>0</v>
      </c>
      <c r="CY34" s="95" t="s">
        <v>1</v>
      </c>
      <c r="CZ34" s="101" t="s">
        <v>1</v>
      </c>
      <c r="DA34" s="102" t="s">
        <v>1</v>
      </c>
      <c r="DB34" s="102" t="s">
        <v>1</v>
      </c>
      <c r="DC34" s="102" t="s">
        <v>1</v>
      </c>
      <c r="DD34" s="102" t="s">
        <v>1</v>
      </c>
      <c r="DE34" s="102" t="s">
        <v>1</v>
      </c>
      <c r="DF34" s="95" t="s">
        <v>1</v>
      </c>
      <c r="DG34" s="101">
        <v>34</v>
      </c>
      <c r="DH34" s="102">
        <v>0</v>
      </c>
      <c r="DI34" s="102" t="s">
        <v>1</v>
      </c>
      <c r="DJ34" s="102" t="s">
        <v>1</v>
      </c>
      <c r="DK34" s="102">
        <v>28</v>
      </c>
      <c r="DL34" s="102">
        <v>0</v>
      </c>
      <c r="DM34" s="95" t="s">
        <v>1</v>
      </c>
      <c r="DN34" s="101">
        <v>35</v>
      </c>
      <c r="DO34" s="102">
        <v>0</v>
      </c>
      <c r="DP34" s="102" t="s">
        <v>1</v>
      </c>
      <c r="DQ34" s="102" t="s">
        <v>1</v>
      </c>
      <c r="DR34" s="102">
        <v>36</v>
      </c>
      <c r="DS34" s="102">
        <v>0</v>
      </c>
      <c r="DT34" s="95" t="s">
        <v>1</v>
      </c>
      <c r="DU34" s="101">
        <v>38</v>
      </c>
      <c r="DV34" s="102">
        <v>0</v>
      </c>
      <c r="DW34" s="102" t="s">
        <v>1</v>
      </c>
      <c r="DX34" s="102" t="s">
        <v>1</v>
      </c>
      <c r="DY34" s="102">
        <f>36+6</f>
        <v>42</v>
      </c>
      <c r="DZ34" s="102">
        <v>0</v>
      </c>
      <c r="EA34" s="95" t="s">
        <v>1</v>
      </c>
      <c r="EB34" s="101">
        <v>41</v>
      </c>
      <c r="EC34" s="102">
        <v>0</v>
      </c>
      <c r="ED34" s="102" t="s">
        <v>1</v>
      </c>
      <c r="EE34" s="102" t="s">
        <v>1</v>
      </c>
      <c r="EF34" s="102">
        <f>36+6+6</f>
        <v>48</v>
      </c>
      <c r="EG34" s="102">
        <v>0</v>
      </c>
      <c r="EH34" s="95" t="s">
        <v>1</v>
      </c>
      <c r="EI34" s="101">
        <v>43</v>
      </c>
      <c r="EJ34" s="102">
        <v>0</v>
      </c>
      <c r="EK34" s="102" t="s">
        <v>1</v>
      </c>
      <c r="EL34" s="102" t="s">
        <v>1</v>
      </c>
      <c r="EM34" s="102">
        <f>36+6+6+3</f>
        <v>51</v>
      </c>
      <c r="EN34" s="102">
        <v>0</v>
      </c>
      <c r="EO34" s="95" t="s">
        <v>1</v>
      </c>
      <c r="EP34" s="101">
        <v>43</v>
      </c>
      <c r="EQ34" s="102">
        <v>0</v>
      </c>
      <c r="ER34" s="102" t="s">
        <v>1</v>
      </c>
      <c r="ES34" s="102" t="s">
        <v>1</v>
      </c>
      <c r="ET34" s="102">
        <f>36+6+6+3</f>
        <v>51</v>
      </c>
      <c r="EU34" s="102">
        <v>0</v>
      </c>
      <c r="EV34" s="95" t="s">
        <v>1</v>
      </c>
      <c r="EW34" s="101" t="s">
        <v>1</v>
      </c>
      <c r="EX34" s="102" t="s">
        <v>1</v>
      </c>
      <c r="EY34" s="102" t="s">
        <v>1</v>
      </c>
      <c r="EZ34" s="102" t="s">
        <v>1</v>
      </c>
      <c r="FA34" s="102" t="s">
        <v>1</v>
      </c>
      <c r="FB34" s="102" t="s">
        <v>1</v>
      </c>
      <c r="FC34" s="95" t="s">
        <v>1</v>
      </c>
      <c r="FD34" s="101">
        <v>43</v>
      </c>
      <c r="FE34" s="102">
        <v>1</v>
      </c>
      <c r="FF34" s="102" t="s">
        <v>1</v>
      </c>
      <c r="FG34" s="102" t="s">
        <v>1</v>
      </c>
      <c r="FH34" s="102">
        <f>51+7</f>
        <v>58</v>
      </c>
      <c r="FI34" s="102">
        <v>0</v>
      </c>
      <c r="FJ34" s="95" t="s">
        <v>1</v>
      </c>
      <c r="FK34" s="101">
        <v>47</v>
      </c>
      <c r="FL34" s="102">
        <v>1</v>
      </c>
      <c r="FM34" s="102" t="s">
        <v>1</v>
      </c>
      <c r="FN34" s="102" t="s">
        <v>1</v>
      </c>
      <c r="FO34" s="102">
        <f>51+7+5</f>
        <v>63</v>
      </c>
      <c r="FP34" s="102">
        <v>0</v>
      </c>
      <c r="FQ34" s="95" t="s">
        <v>1</v>
      </c>
      <c r="FR34" s="101">
        <v>50</v>
      </c>
      <c r="FS34" s="102">
        <v>1</v>
      </c>
      <c r="FT34" s="102" t="s">
        <v>1</v>
      </c>
      <c r="FU34" s="102" t="s">
        <v>1</v>
      </c>
      <c r="FV34" s="102">
        <f>51+7+5+5</f>
        <v>68</v>
      </c>
      <c r="FW34" s="102">
        <v>0</v>
      </c>
      <c r="FX34" s="95" t="s">
        <v>1</v>
      </c>
      <c r="FY34" s="101">
        <v>73</v>
      </c>
      <c r="FZ34" s="102">
        <v>1</v>
      </c>
      <c r="GA34" s="102" t="s">
        <v>1</v>
      </c>
      <c r="GB34" s="102">
        <v>1</v>
      </c>
      <c r="GC34" s="102">
        <f>51+7+5+5+10</f>
        <v>78</v>
      </c>
      <c r="GD34" s="102">
        <v>5</v>
      </c>
      <c r="GE34" s="95" t="s">
        <v>1</v>
      </c>
      <c r="GF34" s="111">
        <f t="shared" si="0"/>
        <v>158</v>
      </c>
      <c r="GG34" s="83"/>
      <c r="GH34" s="81"/>
      <c r="GI34" s="81"/>
      <c r="GJ34" s="81"/>
      <c r="GK34" s="81"/>
      <c r="GL34" s="81"/>
      <c r="GM34" s="82"/>
      <c r="GN34" s="111">
        <f t="shared" si="5"/>
        <v>0</v>
      </c>
    </row>
    <row r="35" spans="1:196" ht="12.75" x14ac:dyDescent="0.2">
      <c r="A35" s="97" t="s">
        <v>68</v>
      </c>
      <c r="B35" s="152"/>
      <c r="C35" s="98" t="s">
        <v>42</v>
      </c>
      <c r="D35" s="98">
        <v>200</v>
      </c>
      <c r="E35" s="99">
        <v>15</v>
      </c>
      <c r="F35" s="99">
        <v>0</v>
      </c>
      <c r="G35" s="99">
        <v>1</v>
      </c>
      <c r="H35" s="99">
        <v>0</v>
      </c>
      <c r="I35" s="99">
        <v>5</v>
      </c>
      <c r="J35" s="99">
        <v>3</v>
      </c>
      <c r="K35" s="99">
        <f t="shared" si="28"/>
        <v>179</v>
      </c>
      <c r="L35" s="100">
        <v>100</v>
      </c>
      <c r="M35" s="68">
        <v>0</v>
      </c>
      <c r="N35" s="69" t="s">
        <v>1</v>
      </c>
      <c r="O35" s="69">
        <v>0</v>
      </c>
      <c r="P35" s="69">
        <v>0</v>
      </c>
      <c r="Q35" s="69">
        <v>0</v>
      </c>
      <c r="R35" s="69">
        <v>0</v>
      </c>
      <c r="S35" s="70">
        <v>0</v>
      </c>
      <c r="T35" s="68">
        <v>0</v>
      </c>
      <c r="U35" s="69" t="s">
        <v>1</v>
      </c>
      <c r="V35" s="69">
        <v>0</v>
      </c>
      <c r="W35" s="69">
        <v>0</v>
      </c>
      <c r="X35" s="69">
        <v>0</v>
      </c>
      <c r="Y35" s="69">
        <v>0</v>
      </c>
      <c r="Z35" s="70">
        <v>0</v>
      </c>
      <c r="AA35" s="68">
        <v>0</v>
      </c>
      <c r="AB35" s="69" t="s">
        <v>1</v>
      </c>
      <c r="AC35" s="69">
        <v>0</v>
      </c>
      <c r="AD35" s="69">
        <v>0</v>
      </c>
      <c r="AE35" s="69">
        <v>0</v>
      </c>
      <c r="AF35" s="69">
        <v>0</v>
      </c>
      <c r="AG35" s="70">
        <v>1</v>
      </c>
      <c r="AH35" s="68">
        <v>5</v>
      </c>
      <c r="AI35" s="69" t="s">
        <v>1</v>
      </c>
      <c r="AJ35" s="69">
        <v>0</v>
      </c>
      <c r="AK35" s="69">
        <v>0</v>
      </c>
      <c r="AL35" s="69">
        <v>2</v>
      </c>
      <c r="AM35" s="69">
        <v>0</v>
      </c>
      <c r="AN35" s="70">
        <v>3</v>
      </c>
      <c r="AO35" s="68">
        <v>10</v>
      </c>
      <c r="AP35" s="69" t="s">
        <v>1</v>
      </c>
      <c r="AQ35" s="69">
        <v>0</v>
      </c>
      <c r="AR35" s="69">
        <v>0</v>
      </c>
      <c r="AS35" s="69">
        <v>2</v>
      </c>
      <c r="AT35" s="69">
        <v>2</v>
      </c>
      <c r="AU35" s="70">
        <v>5</v>
      </c>
      <c r="AV35" s="68">
        <v>15</v>
      </c>
      <c r="AW35" s="69" t="s">
        <v>1</v>
      </c>
      <c r="AX35" s="69">
        <v>0</v>
      </c>
      <c r="AY35" s="69">
        <v>0</v>
      </c>
      <c r="AZ35" s="69">
        <v>2</v>
      </c>
      <c r="BA35" s="69">
        <v>2</v>
      </c>
      <c r="BB35" s="70">
        <v>7</v>
      </c>
      <c r="BC35" s="68" t="s">
        <v>1</v>
      </c>
      <c r="BD35" s="69" t="s">
        <v>1</v>
      </c>
      <c r="BE35" s="69" t="s">
        <v>1</v>
      </c>
      <c r="BF35" s="69" t="s">
        <v>1</v>
      </c>
      <c r="BG35" s="69" t="s">
        <v>1</v>
      </c>
      <c r="BH35" s="69" t="s">
        <v>1</v>
      </c>
      <c r="BI35" s="70" t="s">
        <v>1</v>
      </c>
      <c r="BJ35" s="68">
        <v>17</v>
      </c>
      <c r="BK35" s="69" t="s">
        <v>1</v>
      </c>
      <c r="BL35" s="69">
        <v>0</v>
      </c>
      <c r="BM35" s="69">
        <v>0</v>
      </c>
      <c r="BN35" s="69">
        <v>2</v>
      </c>
      <c r="BO35" s="69">
        <v>2</v>
      </c>
      <c r="BP35" s="70">
        <v>9</v>
      </c>
      <c r="BQ35" s="68">
        <v>24</v>
      </c>
      <c r="BR35" s="69" t="s">
        <v>1</v>
      </c>
      <c r="BS35" s="69">
        <v>0</v>
      </c>
      <c r="BT35" s="69">
        <v>0</v>
      </c>
      <c r="BU35" s="69">
        <v>5</v>
      </c>
      <c r="BV35" s="69">
        <v>2</v>
      </c>
      <c r="BW35" s="70">
        <v>10</v>
      </c>
      <c r="BX35" s="68">
        <v>26</v>
      </c>
      <c r="BY35" s="69" t="s">
        <v>1</v>
      </c>
      <c r="BZ35" s="69">
        <v>0</v>
      </c>
      <c r="CA35" s="69">
        <v>0</v>
      </c>
      <c r="CB35" s="69">
        <v>7</v>
      </c>
      <c r="CC35" s="69">
        <v>2</v>
      </c>
      <c r="CD35" s="70">
        <v>10</v>
      </c>
      <c r="CE35" s="68">
        <v>30</v>
      </c>
      <c r="CF35" s="69" t="s">
        <v>1</v>
      </c>
      <c r="CG35" s="69">
        <v>0</v>
      </c>
      <c r="CH35" s="69">
        <v>0</v>
      </c>
      <c r="CI35" s="69">
        <v>7</v>
      </c>
      <c r="CJ35" s="69">
        <v>2</v>
      </c>
      <c r="CK35" s="70">
        <v>11</v>
      </c>
      <c r="CL35" s="68">
        <v>34</v>
      </c>
      <c r="CM35" s="69" t="s">
        <v>1</v>
      </c>
      <c r="CN35" s="69">
        <v>0</v>
      </c>
      <c r="CO35" s="69">
        <v>0</v>
      </c>
      <c r="CP35" s="69">
        <v>7</v>
      </c>
      <c r="CQ35" s="69">
        <v>2</v>
      </c>
      <c r="CR35" s="70">
        <v>12</v>
      </c>
      <c r="CS35" s="68">
        <v>35</v>
      </c>
      <c r="CT35" s="69" t="s">
        <v>1</v>
      </c>
      <c r="CU35" s="69">
        <v>0</v>
      </c>
      <c r="CV35" s="69">
        <v>0</v>
      </c>
      <c r="CW35" s="69">
        <v>7</v>
      </c>
      <c r="CX35" s="69">
        <v>2</v>
      </c>
      <c r="CY35" s="70">
        <v>12</v>
      </c>
      <c r="CZ35" s="68" t="s">
        <v>1</v>
      </c>
      <c r="DA35" s="69" t="s">
        <v>1</v>
      </c>
      <c r="DB35" s="69" t="s">
        <v>1</v>
      </c>
      <c r="DC35" s="69" t="s">
        <v>1</v>
      </c>
      <c r="DD35" s="69" t="s">
        <v>1</v>
      </c>
      <c r="DE35" s="69" t="s">
        <v>1</v>
      </c>
      <c r="DF35" s="70" t="s">
        <v>1</v>
      </c>
      <c r="DG35" s="68">
        <v>38</v>
      </c>
      <c r="DH35" s="69" t="s">
        <v>1</v>
      </c>
      <c r="DI35" s="69">
        <v>0</v>
      </c>
      <c r="DJ35" s="69">
        <v>0</v>
      </c>
      <c r="DK35" s="69">
        <v>13</v>
      </c>
      <c r="DL35" s="69">
        <v>2</v>
      </c>
      <c r="DM35" s="70">
        <v>13</v>
      </c>
      <c r="DN35" s="68">
        <v>46</v>
      </c>
      <c r="DO35" s="69" t="s">
        <v>1</v>
      </c>
      <c r="DP35" s="69">
        <v>0</v>
      </c>
      <c r="DQ35" s="69">
        <v>0</v>
      </c>
      <c r="DR35" s="69">
        <v>16</v>
      </c>
      <c r="DS35" s="69">
        <v>2</v>
      </c>
      <c r="DT35" s="70">
        <v>14</v>
      </c>
      <c r="DU35" s="68">
        <v>48</v>
      </c>
      <c r="DV35" s="69" t="s">
        <v>1</v>
      </c>
      <c r="DW35" s="69">
        <v>0</v>
      </c>
      <c r="DX35" s="69">
        <v>0</v>
      </c>
      <c r="DY35" s="69">
        <f>16+2</f>
        <v>18</v>
      </c>
      <c r="DZ35" s="69">
        <v>2</v>
      </c>
      <c r="EA35" s="70">
        <v>14</v>
      </c>
      <c r="EB35" s="68">
        <v>48</v>
      </c>
      <c r="EC35" s="69" t="s">
        <v>1</v>
      </c>
      <c r="ED35" s="69">
        <v>0</v>
      </c>
      <c r="EE35" s="69">
        <v>0</v>
      </c>
      <c r="EF35" s="69">
        <f>16+2+5</f>
        <v>23</v>
      </c>
      <c r="EG35" s="69">
        <v>2</v>
      </c>
      <c r="EH35" s="70">
        <v>14</v>
      </c>
      <c r="EI35" s="68">
        <v>48</v>
      </c>
      <c r="EJ35" s="69" t="s">
        <v>1</v>
      </c>
      <c r="EK35" s="69">
        <v>0</v>
      </c>
      <c r="EL35" s="69">
        <v>0</v>
      </c>
      <c r="EM35" s="69">
        <f>16+2+5+2</f>
        <v>25</v>
      </c>
      <c r="EN35" s="69">
        <v>2</v>
      </c>
      <c r="EO35" s="70">
        <v>16</v>
      </c>
      <c r="EP35" s="68">
        <v>49</v>
      </c>
      <c r="EQ35" s="69" t="s">
        <v>1</v>
      </c>
      <c r="ER35" s="69">
        <v>0</v>
      </c>
      <c r="ES35" s="69">
        <v>0</v>
      </c>
      <c r="ET35" s="69">
        <f>16+2+5+2</f>
        <v>25</v>
      </c>
      <c r="EU35" s="69">
        <v>2</v>
      </c>
      <c r="EV35" s="70">
        <v>16</v>
      </c>
      <c r="EW35" s="68" t="s">
        <v>1</v>
      </c>
      <c r="EX35" s="69" t="s">
        <v>1</v>
      </c>
      <c r="EY35" s="69" t="s">
        <v>1</v>
      </c>
      <c r="EZ35" s="69" t="s">
        <v>1</v>
      </c>
      <c r="FA35" s="69" t="s">
        <v>1</v>
      </c>
      <c r="FB35" s="69" t="s">
        <v>1</v>
      </c>
      <c r="FC35" s="70" t="s">
        <v>1</v>
      </c>
      <c r="FD35" s="68">
        <v>52</v>
      </c>
      <c r="FE35" s="69" t="s">
        <v>1</v>
      </c>
      <c r="FF35" s="69">
        <v>0</v>
      </c>
      <c r="FG35" s="69">
        <v>0</v>
      </c>
      <c r="FH35" s="69">
        <f>25+1</f>
        <v>26</v>
      </c>
      <c r="FI35" s="69">
        <v>2</v>
      </c>
      <c r="FJ35" s="70">
        <v>16</v>
      </c>
      <c r="FK35" s="68">
        <v>55</v>
      </c>
      <c r="FL35" s="69" t="s">
        <v>1</v>
      </c>
      <c r="FM35" s="69">
        <v>0</v>
      </c>
      <c r="FN35" s="69">
        <v>0</v>
      </c>
      <c r="FO35" s="69">
        <f>25+1+1</f>
        <v>27</v>
      </c>
      <c r="FP35" s="69">
        <v>2</v>
      </c>
      <c r="FQ35" s="70">
        <v>18</v>
      </c>
      <c r="FR35" s="68">
        <v>60</v>
      </c>
      <c r="FS35" s="69" t="s">
        <v>1</v>
      </c>
      <c r="FT35" s="69">
        <v>0</v>
      </c>
      <c r="FU35" s="69">
        <v>0</v>
      </c>
      <c r="FV35" s="69">
        <f>25+1+1+1</f>
        <v>28</v>
      </c>
      <c r="FW35" s="69">
        <v>2</v>
      </c>
      <c r="FX35" s="70">
        <v>21</v>
      </c>
      <c r="FY35" s="68">
        <v>71</v>
      </c>
      <c r="FZ35" s="69" t="s">
        <v>1</v>
      </c>
      <c r="GA35" s="69">
        <v>0</v>
      </c>
      <c r="GB35" s="69">
        <v>0</v>
      </c>
      <c r="GC35" s="69">
        <f>25+1+1+1+2</f>
        <v>30</v>
      </c>
      <c r="GD35" s="69">
        <v>2</v>
      </c>
      <c r="GE35" s="70">
        <v>32</v>
      </c>
      <c r="GF35" s="112">
        <f t="shared" si="0"/>
        <v>135</v>
      </c>
      <c r="GG35" s="68"/>
      <c r="GH35" s="69"/>
      <c r="GI35" s="69"/>
      <c r="GJ35" s="69"/>
      <c r="GK35" s="69"/>
      <c r="GL35" s="69"/>
      <c r="GM35" s="70"/>
      <c r="GN35" s="112">
        <f t="shared" si="5"/>
        <v>0</v>
      </c>
    </row>
    <row r="36" spans="1:196" ht="12.75" x14ac:dyDescent="0.2">
      <c r="A36" s="97" t="s">
        <v>69</v>
      </c>
      <c r="B36" s="153"/>
      <c r="C36" s="98" t="s">
        <v>43</v>
      </c>
      <c r="D36" s="98">
        <v>100</v>
      </c>
      <c r="E36" s="99">
        <v>15</v>
      </c>
      <c r="F36" s="99">
        <v>0</v>
      </c>
      <c r="G36" s="99">
        <v>1</v>
      </c>
      <c r="H36" s="99">
        <v>0</v>
      </c>
      <c r="I36" s="99">
        <v>5</v>
      </c>
      <c r="J36" s="99">
        <v>3</v>
      </c>
      <c r="K36" s="99">
        <f t="shared" si="28"/>
        <v>79</v>
      </c>
      <c r="L36" s="100">
        <v>60</v>
      </c>
      <c r="M36" s="68">
        <v>0</v>
      </c>
      <c r="N36" s="69" t="s">
        <v>1</v>
      </c>
      <c r="O36" s="69">
        <v>0</v>
      </c>
      <c r="P36" s="69">
        <v>0</v>
      </c>
      <c r="Q36" s="69">
        <v>0</v>
      </c>
      <c r="R36" s="69">
        <v>0</v>
      </c>
      <c r="S36" s="70">
        <v>0</v>
      </c>
      <c r="T36" s="68">
        <v>0</v>
      </c>
      <c r="U36" s="69" t="s">
        <v>1</v>
      </c>
      <c r="V36" s="69">
        <v>0</v>
      </c>
      <c r="W36" s="69">
        <v>0</v>
      </c>
      <c r="X36" s="69">
        <v>2</v>
      </c>
      <c r="Y36" s="69">
        <v>0</v>
      </c>
      <c r="Z36" s="70">
        <v>0</v>
      </c>
      <c r="AA36" s="68">
        <v>2</v>
      </c>
      <c r="AB36" s="69" t="s">
        <v>1</v>
      </c>
      <c r="AC36" s="69">
        <v>0</v>
      </c>
      <c r="AD36" s="69">
        <v>0</v>
      </c>
      <c r="AE36" s="69">
        <v>3</v>
      </c>
      <c r="AF36" s="69">
        <v>0</v>
      </c>
      <c r="AG36" s="70">
        <v>1</v>
      </c>
      <c r="AH36" s="68">
        <v>6</v>
      </c>
      <c r="AI36" s="69" t="s">
        <v>1</v>
      </c>
      <c r="AJ36" s="69">
        <v>0</v>
      </c>
      <c r="AK36" s="69">
        <v>0</v>
      </c>
      <c r="AL36" s="69">
        <v>5</v>
      </c>
      <c r="AM36" s="69">
        <v>0</v>
      </c>
      <c r="AN36" s="70">
        <v>2</v>
      </c>
      <c r="AO36" s="68">
        <v>7</v>
      </c>
      <c r="AP36" s="69" t="s">
        <v>1</v>
      </c>
      <c r="AQ36" s="69">
        <v>0</v>
      </c>
      <c r="AR36" s="69">
        <v>0</v>
      </c>
      <c r="AS36" s="69">
        <v>5</v>
      </c>
      <c r="AT36" s="69">
        <v>0</v>
      </c>
      <c r="AU36" s="70">
        <v>3</v>
      </c>
      <c r="AV36" s="68">
        <v>9</v>
      </c>
      <c r="AW36" s="69" t="s">
        <v>1</v>
      </c>
      <c r="AX36" s="69">
        <v>0</v>
      </c>
      <c r="AY36" s="69">
        <v>0</v>
      </c>
      <c r="AZ36" s="69">
        <v>5</v>
      </c>
      <c r="BA36" s="69">
        <v>0</v>
      </c>
      <c r="BB36" s="70">
        <v>8</v>
      </c>
      <c r="BC36" s="68" t="s">
        <v>1</v>
      </c>
      <c r="BD36" s="69" t="s">
        <v>1</v>
      </c>
      <c r="BE36" s="69" t="s">
        <v>1</v>
      </c>
      <c r="BF36" s="69" t="s">
        <v>1</v>
      </c>
      <c r="BG36" s="69" t="s">
        <v>1</v>
      </c>
      <c r="BH36" s="69" t="s">
        <v>1</v>
      </c>
      <c r="BI36" s="70" t="s">
        <v>1</v>
      </c>
      <c r="BJ36" s="68">
        <v>10</v>
      </c>
      <c r="BK36" s="69" t="s">
        <v>1</v>
      </c>
      <c r="BL36" s="69">
        <v>0</v>
      </c>
      <c r="BM36" s="69">
        <v>0</v>
      </c>
      <c r="BN36" s="69">
        <v>6</v>
      </c>
      <c r="BO36" s="69">
        <v>0</v>
      </c>
      <c r="BP36" s="70">
        <v>8</v>
      </c>
      <c r="BQ36" s="68">
        <v>13</v>
      </c>
      <c r="BR36" s="69" t="s">
        <v>1</v>
      </c>
      <c r="BS36" s="69">
        <v>0</v>
      </c>
      <c r="BT36" s="69">
        <v>0</v>
      </c>
      <c r="BU36" s="69">
        <v>6</v>
      </c>
      <c r="BV36" s="69">
        <v>0</v>
      </c>
      <c r="BW36" s="70">
        <v>10</v>
      </c>
      <c r="BX36" s="68">
        <v>18</v>
      </c>
      <c r="BY36" s="69" t="s">
        <v>1</v>
      </c>
      <c r="BZ36" s="69">
        <v>0</v>
      </c>
      <c r="CA36" s="69">
        <v>0</v>
      </c>
      <c r="CB36" s="69">
        <v>9</v>
      </c>
      <c r="CC36" s="69">
        <v>0</v>
      </c>
      <c r="CD36" s="70">
        <v>11</v>
      </c>
      <c r="CE36" s="68">
        <v>19</v>
      </c>
      <c r="CF36" s="69" t="s">
        <v>1</v>
      </c>
      <c r="CG36" s="69">
        <v>0</v>
      </c>
      <c r="CH36" s="69">
        <v>0</v>
      </c>
      <c r="CI36" s="69">
        <v>9</v>
      </c>
      <c r="CJ36" s="69">
        <v>0</v>
      </c>
      <c r="CK36" s="70">
        <v>11</v>
      </c>
      <c r="CL36" s="68">
        <v>19</v>
      </c>
      <c r="CM36" s="69" t="s">
        <v>1</v>
      </c>
      <c r="CN36" s="69">
        <v>0</v>
      </c>
      <c r="CO36" s="69">
        <v>0</v>
      </c>
      <c r="CP36" s="69">
        <v>9</v>
      </c>
      <c r="CQ36" s="69">
        <v>0</v>
      </c>
      <c r="CR36" s="70">
        <v>11</v>
      </c>
      <c r="CS36" s="68">
        <v>19</v>
      </c>
      <c r="CT36" s="69" t="s">
        <v>1</v>
      </c>
      <c r="CU36" s="69">
        <v>0</v>
      </c>
      <c r="CV36" s="69">
        <v>0</v>
      </c>
      <c r="CW36" s="69">
        <v>9</v>
      </c>
      <c r="CX36" s="69">
        <v>0</v>
      </c>
      <c r="CY36" s="70">
        <v>12</v>
      </c>
      <c r="CZ36" s="68" t="s">
        <v>1</v>
      </c>
      <c r="DA36" s="69" t="s">
        <v>1</v>
      </c>
      <c r="DB36" s="69" t="s">
        <v>1</v>
      </c>
      <c r="DC36" s="69" t="s">
        <v>1</v>
      </c>
      <c r="DD36" s="69" t="s">
        <v>1</v>
      </c>
      <c r="DE36" s="69" t="s">
        <v>1</v>
      </c>
      <c r="DF36" s="70" t="s">
        <v>1</v>
      </c>
      <c r="DG36" s="68">
        <v>23</v>
      </c>
      <c r="DH36" s="69" t="s">
        <v>1</v>
      </c>
      <c r="DI36" s="69">
        <v>0</v>
      </c>
      <c r="DJ36" s="69">
        <v>0</v>
      </c>
      <c r="DK36" s="69">
        <v>11</v>
      </c>
      <c r="DL36" s="69">
        <v>0</v>
      </c>
      <c r="DM36" s="70">
        <v>12</v>
      </c>
      <c r="DN36" s="68">
        <v>23</v>
      </c>
      <c r="DO36" s="69" t="s">
        <v>1</v>
      </c>
      <c r="DP36" s="69">
        <v>0</v>
      </c>
      <c r="DQ36" s="69">
        <v>0</v>
      </c>
      <c r="DR36" s="69">
        <v>14</v>
      </c>
      <c r="DS36" s="69">
        <v>0</v>
      </c>
      <c r="DT36" s="70">
        <v>14</v>
      </c>
      <c r="DU36" s="68">
        <v>26</v>
      </c>
      <c r="DV36" s="69" t="s">
        <v>1</v>
      </c>
      <c r="DW36" s="69">
        <v>0</v>
      </c>
      <c r="DX36" s="69">
        <v>0</v>
      </c>
      <c r="DY36" s="69">
        <f>14+6</f>
        <v>20</v>
      </c>
      <c r="DZ36" s="69">
        <v>0</v>
      </c>
      <c r="EA36" s="70">
        <v>16</v>
      </c>
      <c r="EB36" s="68">
        <v>29</v>
      </c>
      <c r="EC36" s="69" t="s">
        <v>1</v>
      </c>
      <c r="ED36" s="69">
        <v>0</v>
      </c>
      <c r="EE36" s="69">
        <v>0</v>
      </c>
      <c r="EF36" s="69">
        <f>14+6+4</f>
        <v>24</v>
      </c>
      <c r="EG36" s="69">
        <v>0</v>
      </c>
      <c r="EH36" s="70">
        <v>17</v>
      </c>
      <c r="EI36" s="68">
        <v>30</v>
      </c>
      <c r="EJ36" s="69" t="s">
        <v>1</v>
      </c>
      <c r="EK36" s="69">
        <v>0</v>
      </c>
      <c r="EL36" s="69">
        <v>0</v>
      </c>
      <c r="EM36" s="69">
        <f>14+6+4+2</f>
        <v>26</v>
      </c>
      <c r="EN36" s="69">
        <v>0</v>
      </c>
      <c r="EO36" s="70">
        <v>20</v>
      </c>
      <c r="EP36" s="68">
        <v>30</v>
      </c>
      <c r="EQ36" s="69" t="s">
        <v>1</v>
      </c>
      <c r="ER36" s="69">
        <v>0</v>
      </c>
      <c r="ES36" s="69">
        <v>0</v>
      </c>
      <c r="ET36" s="69">
        <v>26</v>
      </c>
      <c r="EU36" s="69">
        <v>0</v>
      </c>
      <c r="EV36" s="70">
        <v>20</v>
      </c>
      <c r="EW36" s="68" t="s">
        <v>1</v>
      </c>
      <c r="EX36" s="69" t="s">
        <v>1</v>
      </c>
      <c r="EY36" s="69" t="s">
        <v>1</v>
      </c>
      <c r="EZ36" s="69" t="s">
        <v>1</v>
      </c>
      <c r="FA36" s="69" t="s">
        <v>1</v>
      </c>
      <c r="FB36" s="69" t="s">
        <v>1</v>
      </c>
      <c r="FC36" s="70" t="s">
        <v>1</v>
      </c>
      <c r="FD36" s="68">
        <v>31</v>
      </c>
      <c r="FE36" s="69" t="s">
        <v>1</v>
      </c>
      <c r="FF36" s="69">
        <v>0</v>
      </c>
      <c r="FG36" s="69">
        <v>0</v>
      </c>
      <c r="FH36" s="69">
        <v>26</v>
      </c>
      <c r="FI36" s="69">
        <v>0</v>
      </c>
      <c r="FJ36" s="70">
        <v>22</v>
      </c>
      <c r="FK36" s="68">
        <v>33</v>
      </c>
      <c r="FL36" s="69" t="s">
        <v>1</v>
      </c>
      <c r="FM36" s="69">
        <v>0</v>
      </c>
      <c r="FN36" s="69">
        <v>0</v>
      </c>
      <c r="FO36" s="69">
        <f>26+5</f>
        <v>31</v>
      </c>
      <c r="FP36" s="69">
        <v>0</v>
      </c>
      <c r="FQ36" s="70">
        <v>24</v>
      </c>
      <c r="FR36" s="68">
        <v>36</v>
      </c>
      <c r="FS36" s="69" t="s">
        <v>1</v>
      </c>
      <c r="FT36" s="69">
        <v>0</v>
      </c>
      <c r="FU36" s="69">
        <v>0</v>
      </c>
      <c r="FV36" s="69">
        <f>26+5+3</f>
        <v>34</v>
      </c>
      <c r="FW36" s="69">
        <v>2</v>
      </c>
      <c r="FX36" s="70">
        <v>32</v>
      </c>
      <c r="FY36" s="68">
        <v>48</v>
      </c>
      <c r="FZ36" s="69" t="s">
        <v>1</v>
      </c>
      <c r="GA36" s="69">
        <v>1</v>
      </c>
      <c r="GB36" s="69">
        <v>0</v>
      </c>
      <c r="GC36" s="69">
        <f>26+5+3+3</f>
        <v>37</v>
      </c>
      <c r="GD36" s="69">
        <v>6</v>
      </c>
      <c r="GE36" s="70">
        <v>51</v>
      </c>
      <c r="GF36" s="112">
        <f t="shared" si="0"/>
        <v>143</v>
      </c>
      <c r="GG36" s="68"/>
      <c r="GH36" s="69"/>
      <c r="GI36" s="69"/>
      <c r="GJ36" s="69"/>
      <c r="GK36" s="69"/>
      <c r="GL36" s="69"/>
      <c r="GM36" s="70"/>
      <c r="GN36" s="112">
        <f t="shared" si="5"/>
        <v>0</v>
      </c>
    </row>
    <row r="37" spans="1:196" ht="12.75" x14ac:dyDescent="0.2">
      <c r="A37" s="59"/>
      <c r="B37" s="60"/>
      <c r="C37" s="61" t="s">
        <v>6</v>
      </c>
      <c r="D37" s="62">
        <f t="shared" ref="D37:L37" si="39">SUM(D34:D36)</f>
        <v>400</v>
      </c>
      <c r="E37" s="62">
        <f t="shared" si="39"/>
        <v>44</v>
      </c>
      <c r="F37" s="62">
        <f t="shared" si="39"/>
        <v>1</v>
      </c>
      <c r="G37" s="62">
        <f t="shared" si="39"/>
        <v>2</v>
      </c>
      <c r="H37" s="62">
        <f t="shared" si="39"/>
        <v>1</v>
      </c>
      <c r="I37" s="62">
        <f t="shared" si="39"/>
        <v>16</v>
      </c>
      <c r="J37" s="62">
        <f t="shared" si="39"/>
        <v>10</v>
      </c>
      <c r="K37" s="62">
        <f t="shared" si="39"/>
        <v>336</v>
      </c>
      <c r="L37" s="45">
        <f t="shared" si="39"/>
        <v>160</v>
      </c>
      <c r="M37" s="71">
        <f t="shared" ref="M37:S37" si="40">SUM(M34:M36)</f>
        <v>0</v>
      </c>
      <c r="N37" s="72">
        <f t="shared" si="40"/>
        <v>0</v>
      </c>
      <c r="O37" s="72">
        <f t="shared" si="40"/>
        <v>0</v>
      </c>
      <c r="P37" s="72">
        <f t="shared" ref="P37" si="41">SUM(P34:P36)</f>
        <v>0</v>
      </c>
      <c r="Q37" s="72">
        <f t="shared" si="40"/>
        <v>0</v>
      </c>
      <c r="R37" s="72">
        <f t="shared" si="40"/>
        <v>0</v>
      </c>
      <c r="S37" s="73">
        <f t="shared" si="40"/>
        <v>0</v>
      </c>
      <c r="T37" s="71">
        <f t="shared" ref="T37:BB37" si="42">SUM(T34:T36)</f>
        <v>1</v>
      </c>
      <c r="U37" s="72">
        <f t="shared" si="42"/>
        <v>0</v>
      </c>
      <c r="V37" s="72">
        <f t="shared" si="42"/>
        <v>0</v>
      </c>
      <c r="W37" s="72">
        <f t="shared" si="42"/>
        <v>0</v>
      </c>
      <c r="X37" s="72">
        <f t="shared" si="42"/>
        <v>5</v>
      </c>
      <c r="Y37" s="72">
        <f t="shared" si="42"/>
        <v>0</v>
      </c>
      <c r="Z37" s="73">
        <f t="shared" si="42"/>
        <v>0</v>
      </c>
      <c r="AA37" s="71">
        <f t="shared" si="42"/>
        <v>3</v>
      </c>
      <c r="AB37" s="72">
        <f t="shared" si="42"/>
        <v>0</v>
      </c>
      <c r="AC37" s="72">
        <f t="shared" si="42"/>
        <v>0</v>
      </c>
      <c r="AD37" s="72">
        <f t="shared" si="42"/>
        <v>0</v>
      </c>
      <c r="AE37" s="72">
        <f t="shared" si="42"/>
        <v>6</v>
      </c>
      <c r="AF37" s="72">
        <f t="shared" si="42"/>
        <v>0</v>
      </c>
      <c r="AG37" s="73">
        <f t="shared" si="42"/>
        <v>2</v>
      </c>
      <c r="AH37" s="71">
        <f t="shared" si="42"/>
        <v>15</v>
      </c>
      <c r="AI37" s="72">
        <f t="shared" si="42"/>
        <v>0</v>
      </c>
      <c r="AJ37" s="72">
        <f t="shared" si="42"/>
        <v>0</v>
      </c>
      <c r="AK37" s="72">
        <f t="shared" si="42"/>
        <v>0</v>
      </c>
      <c r="AL37" s="72">
        <f t="shared" si="42"/>
        <v>17</v>
      </c>
      <c r="AM37" s="72">
        <f t="shared" si="42"/>
        <v>0</v>
      </c>
      <c r="AN37" s="73">
        <f t="shared" si="42"/>
        <v>5</v>
      </c>
      <c r="AO37" s="71">
        <f t="shared" si="42"/>
        <v>26</v>
      </c>
      <c r="AP37" s="72">
        <f t="shared" si="42"/>
        <v>0</v>
      </c>
      <c r="AQ37" s="72">
        <f t="shared" si="42"/>
        <v>0</v>
      </c>
      <c r="AR37" s="72">
        <f t="shared" si="42"/>
        <v>0</v>
      </c>
      <c r="AS37" s="72">
        <f t="shared" si="42"/>
        <v>19</v>
      </c>
      <c r="AT37" s="72">
        <f t="shared" si="42"/>
        <v>2</v>
      </c>
      <c r="AU37" s="73">
        <f t="shared" si="42"/>
        <v>8</v>
      </c>
      <c r="AV37" s="71">
        <f t="shared" si="42"/>
        <v>39</v>
      </c>
      <c r="AW37" s="72">
        <f t="shared" si="42"/>
        <v>0</v>
      </c>
      <c r="AX37" s="72">
        <f t="shared" si="42"/>
        <v>0</v>
      </c>
      <c r="AY37" s="72">
        <f t="shared" si="42"/>
        <v>0</v>
      </c>
      <c r="AZ37" s="72">
        <f t="shared" si="42"/>
        <v>19</v>
      </c>
      <c r="BA37" s="72">
        <f t="shared" si="42"/>
        <v>2</v>
      </c>
      <c r="BB37" s="73">
        <f t="shared" si="42"/>
        <v>15</v>
      </c>
      <c r="BC37" s="71">
        <f t="shared" ref="BC37:CY37" si="43">SUM(BC34:BC36)</f>
        <v>0</v>
      </c>
      <c r="BD37" s="72">
        <f t="shared" si="43"/>
        <v>0</v>
      </c>
      <c r="BE37" s="72">
        <f t="shared" si="43"/>
        <v>0</v>
      </c>
      <c r="BF37" s="72">
        <f t="shared" si="43"/>
        <v>0</v>
      </c>
      <c r="BG37" s="72">
        <f t="shared" si="43"/>
        <v>0</v>
      </c>
      <c r="BH37" s="72">
        <f t="shared" si="43"/>
        <v>0</v>
      </c>
      <c r="BI37" s="73">
        <f t="shared" si="43"/>
        <v>0</v>
      </c>
      <c r="BJ37" s="71">
        <f t="shared" si="43"/>
        <v>43</v>
      </c>
      <c r="BK37" s="72">
        <f t="shared" si="43"/>
        <v>0</v>
      </c>
      <c r="BL37" s="72">
        <f t="shared" si="43"/>
        <v>0</v>
      </c>
      <c r="BM37" s="72">
        <f t="shared" si="43"/>
        <v>0</v>
      </c>
      <c r="BN37" s="72">
        <f t="shared" si="43"/>
        <v>25</v>
      </c>
      <c r="BO37" s="72">
        <f t="shared" si="43"/>
        <v>2</v>
      </c>
      <c r="BP37" s="73">
        <f t="shared" si="43"/>
        <v>17</v>
      </c>
      <c r="BQ37" s="71">
        <f t="shared" si="43"/>
        <v>59</v>
      </c>
      <c r="BR37" s="72">
        <f t="shared" si="43"/>
        <v>0</v>
      </c>
      <c r="BS37" s="72">
        <f t="shared" si="43"/>
        <v>0</v>
      </c>
      <c r="BT37" s="72">
        <f t="shared" si="43"/>
        <v>0</v>
      </c>
      <c r="BU37" s="72">
        <f t="shared" ref="BU37" si="44">SUM(BU34:BU36)</f>
        <v>31</v>
      </c>
      <c r="BV37" s="72">
        <f t="shared" si="43"/>
        <v>2</v>
      </c>
      <c r="BW37" s="73">
        <f t="shared" si="43"/>
        <v>20</v>
      </c>
      <c r="BX37" s="71">
        <f t="shared" si="43"/>
        <v>68</v>
      </c>
      <c r="BY37" s="72">
        <f t="shared" si="43"/>
        <v>0</v>
      </c>
      <c r="BZ37" s="72">
        <f t="shared" si="43"/>
        <v>0</v>
      </c>
      <c r="CA37" s="72">
        <f t="shared" si="43"/>
        <v>0</v>
      </c>
      <c r="CB37" s="72">
        <f t="shared" si="43"/>
        <v>38</v>
      </c>
      <c r="CC37" s="72">
        <f t="shared" si="43"/>
        <v>2</v>
      </c>
      <c r="CD37" s="73">
        <f t="shared" si="43"/>
        <v>21</v>
      </c>
      <c r="CE37" s="71">
        <f t="shared" si="43"/>
        <v>75</v>
      </c>
      <c r="CF37" s="72">
        <f t="shared" si="43"/>
        <v>0</v>
      </c>
      <c r="CG37" s="72">
        <f t="shared" si="43"/>
        <v>0</v>
      </c>
      <c r="CH37" s="72">
        <f t="shared" si="43"/>
        <v>0</v>
      </c>
      <c r="CI37" s="72">
        <f t="shared" si="43"/>
        <v>41</v>
      </c>
      <c r="CJ37" s="72">
        <f t="shared" si="43"/>
        <v>2</v>
      </c>
      <c r="CK37" s="73">
        <f t="shared" si="43"/>
        <v>22</v>
      </c>
      <c r="CL37" s="71">
        <f t="shared" si="43"/>
        <v>84</v>
      </c>
      <c r="CM37" s="72">
        <f t="shared" si="43"/>
        <v>0</v>
      </c>
      <c r="CN37" s="72">
        <f t="shared" si="43"/>
        <v>0</v>
      </c>
      <c r="CO37" s="72">
        <f t="shared" si="43"/>
        <v>0</v>
      </c>
      <c r="CP37" s="72">
        <f t="shared" si="43"/>
        <v>41</v>
      </c>
      <c r="CQ37" s="72">
        <f t="shared" si="43"/>
        <v>2</v>
      </c>
      <c r="CR37" s="73">
        <f t="shared" si="43"/>
        <v>23</v>
      </c>
      <c r="CS37" s="71">
        <f t="shared" si="43"/>
        <v>87</v>
      </c>
      <c r="CT37" s="72">
        <f t="shared" si="43"/>
        <v>0</v>
      </c>
      <c r="CU37" s="72">
        <f t="shared" si="43"/>
        <v>0</v>
      </c>
      <c r="CV37" s="72">
        <f t="shared" si="43"/>
        <v>0</v>
      </c>
      <c r="CW37" s="72">
        <f t="shared" si="43"/>
        <v>41</v>
      </c>
      <c r="CX37" s="72">
        <f t="shared" si="43"/>
        <v>2</v>
      </c>
      <c r="CY37" s="73">
        <f t="shared" si="43"/>
        <v>24</v>
      </c>
      <c r="CZ37" s="71">
        <f t="shared" ref="CZ37:DF37" si="45">SUM(CZ34:CZ36)</f>
        <v>0</v>
      </c>
      <c r="DA37" s="72">
        <f t="shared" si="45"/>
        <v>0</v>
      </c>
      <c r="DB37" s="72">
        <f t="shared" si="45"/>
        <v>0</v>
      </c>
      <c r="DC37" s="72">
        <f t="shared" si="45"/>
        <v>0</v>
      </c>
      <c r="DD37" s="72">
        <f t="shared" si="45"/>
        <v>0</v>
      </c>
      <c r="DE37" s="72">
        <f t="shared" si="45"/>
        <v>0</v>
      </c>
      <c r="DF37" s="73">
        <f t="shared" si="45"/>
        <v>0</v>
      </c>
      <c r="DG37" s="71">
        <f t="shared" ref="DG37:FE37" si="46">SUM(DG34:DG36)</f>
        <v>95</v>
      </c>
      <c r="DH37" s="72">
        <f t="shared" si="46"/>
        <v>0</v>
      </c>
      <c r="DI37" s="72">
        <f t="shared" si="46"/>
        <v>0</v>
      </c>
      <c r="DJ37" s="72">
        <f t="shared" si="46"/>
        <v>0</v>
      </c>
      <c r="DK37" s="72">
        <f t="shared" si="46"/>
        <v>52</v>
      </c>
      <c r="DL37" s="72">
        <f t="shared" si="46"/>
        <v>2</v>
      </c>
      <c r="DM37" s="73">
        <f t="shared" si="46"/>
        <v>25</v>
      </c>
      <c r="DN37" s="71">
        <f t="shared" si="46"/>
        <v>104</v>
      </c>
      <c r="DO37" s="72">
        <f t="shared" si="46"/>
        <v>0</v>
      </c>
      <c r="DP37" s="72">
        <f t="shared" si="46"/>
        <v>0</v>
      </c>
      <c r="DQ37" s="72">
        <f t="shared" si="46"/>
        <v>0</v>
      </c>
      <c r="DR37" s="72">
        <f t="shared" si="46"/>
        <v>66</v>
      </c>
      <c r="DS37" s="72">
        <f t="shared" si="46"/>
        <v>2</v>
      </c>
      <c r="DT37" s="73">
        <f t="shared" si="46"/>
        <v>28</v>
      </c>
      <c r="DU37" s="71">
        <f t="shared" si="46"/>
        <v>112</v>
      </c>
      <c r="DV37" s="72">
        <f t="shared" si="46"/>
        <v>0</v>
      </c>
      <c r="DW37" s="72">
        <f t="shared" si="46"/>
        <v>0</v>
      </c>
      <c r="DX37" s="72">
        <f t="shared" si="46"/>
        <v>0</v>
      </c>
      <c r="DY37" s="72">
        <f t="shared" si="46"/>
        <v>80</v>
      </c>
      <c r="DZ37" s="72">
        <f t="shared" si="46"/>
        <v>2</v>
      </c>
      <c r="EA37" s="73">
        <f t="shared" si="46"/>
        <v>30</v>
      </c>
      <c r="EB37" s="71">
        <f t="shared" si="46"/>
        <v>118</v>
      </c>
      <c r="EC37" s="72">
        <f t="shared" si="46"/>
        <v>0</v>
      </c>
      <c r="ED37" s="72">
        <f t="shared" si="46"/>
        <v>0</v>
      </c>
      <c r="EE37" s="72">
        <f t="shared" si="46"/>
        <v>0</v>
      </c>
      <c r="EF37" s="72">
        <f t="shared" si="46"/>
        <v>95</v>
      </c>
      <c r="EG37" s="72">
        <f t="shared" si="46"/>
        <v>2</v>
      </c>
      <c r="EH37" s="73">
        <f t="shared" si="46"/>
        <v>31</v>
      </c>
      <c r="EI37" s="71">
        <f t="shared" si="46"/>
        <v>121</v>
      </c>
      <c r="EJ37" s="72">
        <f t="shared" si="46"/>
        <v>0</v>
      </c>
      <c r="EK37" s="72">
        <f t="shared" si="46"/>
        <v>0</v>
      </c>
      <c r="EL37" s="72">
        <f t="shared" si="46"/>
        <v>0</v>
      </c>
      <c r="EM37" s="72">
        <f t="shared" si="46"/>
        <v>102</v>
      </c>
      <c r="EN37" s="72">
        <f t="shared" si="46"/>
        <v>2</v>
      </c>
      <c r="EO37" s="73">
        <f t="shared" si="46"/>
        <v>36</v>
      </c>
      <c r="EP37" s="71">
        <f t="shared" si="46"/>
        <v>122</v>
      </c>
      <c r="EQ37" s="72">
        <f t="shared" si="46"/>
        <v>0</v>
      </c>
      <c r="ER37" s="72">
        <f t="shared" si="46"/>
        <v>0</v>
      </c>
      <c r="ES37" s="72">
        <f t="shared" si="46"/>
        <v>0</v>
      </c>
      <c r="ET37" s="72">
        <f t="shared" ref="ET37" si="47">SUM(ET34:ET36)</f>
        <v>102</v>
      </c>
      <c r="EU37" s="72">
        <f t="shared" si="46"/>
        <v>2</v>
      </c>
      <c r="EV37" s="73">
        <f t="shared" si="46"/>
        <v>36</v>
      </c>
      <c r="EW37" s="71">
        <f t="shared" si="46"/>
        <v>0</v>
      </c>
      <c r="EX37" s="72">
        <f t="shared" si="46"/>
        <v>0</v>
      </c>
      <c r="EY37" s="72">
        <f t="shared" si="46"/>
        <v>0</v>
      </c>
      <c r="EZ37" s="72">
        <f t="shared" si="46"/>
        <v>0</v>
      </c>
      <c r="FA37" s="72">
        <f t="shared" si="46"/>
        <v>0</v>
      </c>
      <c r="FB37" s="72">
        <f t="shared" si="46"/>
        <v>0</v>
      </c>
      <c r="FC37" s="73">
        <f t="shared" si="46"/>
        <v>0</v>
      </c>
      <c r="FD37" s="71">
        <f t="shared" si="46"/>
        <v>126</v>
      </c>
      <c r="FE37" s="72">
        <f t="shared" si="46"/>
        <v>1</v>
      </c>
      <c r="FF37" s="72">
        <f t="shared" ref="FF37:GE37" si="48">SUM(FF34:FF36)</f>
        <v>0</v>
      </c>
      <c r="FG37" s="72">
        <f t="shared" si="48"/>
        <v>0</v>
      </c>
      <c r="FH37" s="72">
        <f t="shared" si="48"/>
        <v>110</v>
      </c>
      <c r="FI37" s="72">
        <f t="shared" si="48"/>
        <v>2</v>
      </c>
      <c r="FJ37" s="73">
        <f t="shared" si="48"/>
        <v>38</v>
      </c>
      <c r="FK37" s="71">
        <f t="shared" si="48"/>
        <v>135</v>
      </c>
      <c r="FL37" s="72">
        <f t="shared" si="48"/>
        <v>1</v>
      </c>
      <c r="FM37" s="72">
        <f t="shared" si="48"/>
        <v>0</v>
      </c>
      <c r="FN37" s="72">
        <f t="shared" si="48"/>
        <v>0</v>
      </c>
      <c r="FO37" s="72">
        <f t="shared" si="48"/>
        <v>121</v>
      </c>
      <c r="FP37" s="72">
        <f t="shared" si="48"/>
        <v>2</v>
      </c>
      <c r="FQ37" s="73">
        <f t="shared" si="48"/>
        <v>42</v>
      </c>
      <c r="FR37" s="71">
        <f t="shared" si="48"/>
        <v>146</v>
      </c>
      <c r="FS37" s="72">
        <f t="shared" si="48"/>
        <v>1</v>
      </c>
      <c r="FT37" s="72">
        <f t="shared" si="48"/>
        <v>0</v>
      </c>
      <c r="FU37" s="72">
        <f t="shared" si="48"/>
        <v>0</v>
      </c>
      <c r="FV37" s="72">
        <f t="shared" si="48"/>
        <v>130</v>
      </c>
      <c r="FW37" s="72">
        <f t="shared" si="48"/>
        <v>4</v>
      </c>
      <c r="FX37" s="73">
        <f t="shared" si="48"/>
        <v>53</v>
      </c>
      <c r="FY37" s="71">
        <f t="shared" si="48"/>
        <v>192</v>
      </c>
      <c r="FZ37" s="72">
        <f t="shared" si="48"/>
        <v>1</v>
      </c>
      <c r="GA37" s="72">
        <f t="shared" si="48"/>
        <v>1</v>
      </c>
      <c r="GB37" s="72">
        <f t="shared" si="48"/>
        <v>1</v>
      </c>
      <c r="GC37" s="72">
        <f t="shared" ref="GC37" si="49">SUM(GC34:GC36)</f>
        <v>145</v>
      </c>
      <c r="GD37" s="72">
        <f t="shared" si="48"/>
        <v>13</v>
      </c>
      <c r="GE37" s="73">
        <f t="shared" si="48"/>
        <v>83</v>
      </c>
      <c r="GF37" s="113">
        <f t="shared" si="0"/>
        <v>436</v>
      </c>
      <c r="GG37" s="71">
        <f t="shared" ref="GG37:GM37" si="50">SUM(GG34:GG36)</f>
        <v>0</v>
      </c>
      <c r="GH37" s="72">
        <f t="shared" si="50"/>
        <v>0</v>
      </c>
      <c r="GI37" s="72">
        <f t="shared" si="50"/>
        <v>0</v>
      </c>
      <c r="GJ37" s="72">
        <f t="shared" ref="GJ37" si="51">SUM(GJ34:GJ36)</f>
        <v>0</v>
      </c>
      <c r="GK37" s="72">
        <f t="shared" si="50"/>
        <v>0</v>
      </c>
      <c r="GL37" s="72">
        <f t="shared" si="50"/>
        <v>0</v>
      </c>
      <c r="GM37" s="73">
        <f t="shared" si="50"/>
        <v>0</v>
      </c>
      <c r="GN37" s="113">
        <f t="shared" si="5"/>
        <v>0</v>
      </c>
    </row>
    <row r="38" spans="1:196" ht="12.75" x14ac:dyDescent="0.2">
      <c r="A38" s="92" t="s">
        <v>70</v>
      </c>
      <c r="B38" s="145" t="s">
        <v>15</v>
      </c>
      <c r="C38" s="74" t="s">
        <v>59</v>
      </c>
      <c r="D38" s="105">
        <v>90</v>
      </c>
      <c r="E38" s="106">
        <v>18</v>
      </c>
      <c r="F38" s="106">
        <v>1</v>
      </c>
      <c r="G38" s="106">
        <v>1</v>
      </c>
      <c r="H38" s="106">
        <v>0</v>
      </c>
      <c r="I38" s="106">
        <v>4</v>
      </c>
      <c r="J38" s="106">
        <v>2</v>
      </c>
      <c r="K38" s="106">
        <f t="shared" ref="K38:K41" si="52">D38-E38-F38-G38-H38-I38</f>
        <v>66</v>
      </c>
      <c r="L38" s="27">
        <v>75</v>
      </c>
      <c r="M38" s="101">
        <v>0</v>
      </c>
      <c r="N38" s="102">
        <v>0</v>
      </c>
      <c r="O38" s="102">
        <v>0</v>
      </c>
      <c r="P38" s="102" t="s">
        <v>1</v>
      </c>
      <c r="Q38" s="102">
        <v>0</v>
      </c>
      <c r="R38" s="102">
        <v>0</v>
      </c>
      <c r="S38" s="82">
        <v>0</v>
      </c>
      <c r="T38" s="101">
        <v>0</v>
      </c>
      <c r="U38" s="102">
        <v>0</v>
      </c>
      <c r="V38" s="102">
        <v>0</v>
      </c>
      <c r="W38" s="102" t="s">
        <v>1</v>
      </c>
      <c r="X38" s="102">
        <v>0</v>
      </c>
      <c r="Y38" s="102">
        <v>0</v>
      </c>
      <c r="Z38" s="82">
        <v>0</v>
      </c>
      <c r="AA38" s="101">
        <v>3</v>
      </c>
      <c r="AB38" s="102">
        <v>0</v>
      </c>
      <c r="AC38" s="102">
        <v>0</v>
      </c>
      <c r="AD38" s="102" t="s">
        <v>1</v>
      </c>
      <c r="AE38" s="102">
        <v>0</v>
      </c>
      <c r="AF38" s="102">
        <v>0</v>
      </c>
      <c r="AG38" s="82">
        <v>1</v>
      </c>
      <c r="AH38" s="101">
        <v>7</v>
      </c>
      <c r="AI38" s="102">
        <v>0</v>
      </c>
      <c r="AJ38" s="102">
        <v>0</v>
      </c>
      <c r="AK38" s="102" t="s">
        <v>1</v>
      </c>
      <c r="AL38" s="102">
        <v>0</v>
      </c>
      <c r="AM38" s="102">
        <v>0</v>
      </c>
      <c r="AN38" s="82">
        <v>4</v>
      </c>
      <c r="AO38" s="101">
        <v>8</v>
      </c>
      <c r="AP38" s="102">
        <v>0</v>
      </c>
      <c r="AQ38" s="102">
        <v>0</v>
      </c>
      <c r="AR38" s="102" t="s">
        <v>1</v>
      </c>
      <c r="AS38" s="102">
        <v>0</v>
      </c>
      <c r="AT38" s="102">
        <v>0</v>
      </c>
      <c r="AU38" s="82">
        <v>8</v>
      </c>
      <c r="AV38" s="101">
        <v>8</v>
      </c>
      <c r="AW38" s="102">
        <v>0</v>
      </c>
      <c r="AX38" s="102">
        <v>0</v>
      </c>
      <c r="AY38" s="102" t="s">
        <v>1</v>
      </c>
      <c r="AZ38" s="102">
        <v>0</v>
      </c>
      <c r="BA38" s="102">
        <v>0</v>
      </c>
      <c r="BB38" s="82">
        <v>8</v>
      </c>
      <c r="BC38" s="101" t="s">
        <v>1</v>
      </c>
      <c r="BD38" s="102" t="s">
        <v>1</v>
      </c>
      <c r="BE38" s="102" t="s">
        <v>1</v>
      </c>
      <c r="BF38" s="102" t="s">
        <v>1</v>
      </c>
      <c r="BG38" s="102" t="s">
        <v>1</v>
      </c>
      <c r="BH38" s="102" t="s">
        <v>1</v>
      </c>
      <c r="BI38" s="82" t="s">
        <v>1</v>
      </c>
      <c r="BJ38" s="101">
        <v>10</v>
      </c>
      <c r="BK38" s="102">
        <v>0</v>
      </c>
      <c r="BL38" s="102">
        <v>0</v>
      </c>
      <c r="BM38" s="102" t="s">
        <v>1</v>
      </c>
      <c r="BN38" s="102">
        <v>2</v>
      </c>
      <c r="BO38" s="102">
        <v>0</v>
      </c>
      <c r="BP38" s="82">
        <v>10</v>
      </c>
      <c r="BQ38" s="101">
        <v>14</v>
      </c>
      <c r="BR38" s="102">
        <v>0</v>
      </c>
      <c r="BS38" s="102">
        <v>0</v>
      </c>
      <c r="BT38" s="102" t="s">
        <v>1</v>
      </c>
      <c r="BU38" s="102">
        <v>2</v>
      </c>
      <c r="BV38" s="102">
        <v>1</v>
      </c>
      <c r="BW38" s="82">
        <v>13</v>
      </c>
      <c r="BX38" s="101">
        <v>19</v>
      </c>
      <c r="BY38" s="102">
        <v>0</v>
      </c>
      <c r="BZ38" s="102">
        <v>0</v>
      </c>
      <c r="CA38" s="102" t="s">
        <v>1</v>
      </c>
      <c r="CB38" s="102">
        <v>2</v>
      </c>
      <c r="CC38" s="102">
        <v>1</v>
      </c>
      <c r="CD38" s="82">
        <v>15</v>
      </c>
      <c r="CE38" s="101">
        <v>22</v>
      </c>
      <c r="CF38" s="102">
        <v>0</v>
      </c>
      <c r="CG38" s="102">
        <v>0</v>
      </c>
      <c r="CH38" s="102" t="s">
        <v>1</v>
      </c>
      <c r="CI38" s="102">
        <v>2</v>
      </c>
      <c r="CJ38" s="102">
        <v>2</v>
      </c>
      <c r="CK38" s="82">
        <v>21</v>
      </c>
      <c r="CL38" s="101">
        <v>34</v>
      </c>
      <c r="CM38" s="102">
        <v>0</v>
      </c>
      <c r="CN38" s="102">
        <v>0</v>
      </c>
      <c r="CO38" s="102" t="s">
        <v>1</v>
      </c>
      <c r="CP38" s="102">
        <v>2</v>
      </c>
      <c r="CQ38" s="102">
        <v>2</v>
      </c>
      <c r="CR38" s="82">
        <v>27</v>
      </c>
      <c r="CS38" s="101">
        <v>34</v>
      </c>
      <c r="CT38" s="102">
        <v>0</v>
      </c>
      <c r="CU38" s="102">
        <v>0</v>
      </c>
      <c r="CV38" s="102" t="s">
        <v>1</v>
      </c>
      <c r="CW38" s="102">
        <v>2</v>
      </c>
      <c r="CX38" s="102">
        <v>2</v>
      </c>
      <c r="CY38" s="82">
        <v>27</v>
      </c>
      <c r="CZ38" s="101" t="s">
        <v>1</v>
      </c>
      <c r="DA38" s="102" t="s">
        <v>1</v>
      </c>
      <c r="DB38" s="102" t="s">
        <v>1</v>
      </c>
      <c r="DC38" s="102" t="s">
        <v>1</v>
      </c>
      <c r="DD38" s="102" t="s">
        <v>1</v>
      </c>
      <c r="DE38" s="102" t="s">
        <v>1</v>
      </c>
      <c r="DF38" s="82" t="s">
        <v>1</v>
      </c>
      <c r="DG38" s="101">
        <v>41</v>
      </c>
      <c r="DH38" s="102">
        <v>0</v>
      </c>
      <c r="DI38" s="102">
        <v>0</v>
      </c>
      <c r="DJ38" s="102" t="s">
        <v>1</v>
      </c>
      <c r="DK38" s="102">
        <v>2</v>
      </c>
      <c r="DL38" s="102">
        <v>2</v>
      </c>
      <c r="DM38" s="82">
        <v>28</v>
      </c>
      <c r="DN38" s="101">
        <v>51</v>
      </c>
      <c r="DO38" s="102">
        <v>0</v>
      </c>
      <c r="DP38" s="102">
        <v>0</v>
      </c>
      <c r="DQ38" s="102" t="s">
        <v>1</v>
      </c>
      <c r="DR38" s="102">
        <v>3</v>
      </c>
      <c r="DS38" s="102">
        <v>3</v>
      </c>
      <c r="DT38" s="82">
        <v>39</v>
      </c>
      <c r="DU38" s="101">
        <v>58</v>
      </c>
      <c r="DV38" s="102">
        <v>0</v>
      </c>
      <c r="DW38" s="102">
        <v>0</v>
      </c>
      <c r="DX38" s="102" t="s">
        <v>1</v>
      </c>
      <c r="DY38" s="102">
        <f>3+1</f>
        <v>4</v>
      </c>
      <c r="DZ38" s="102">
        <v>3</v>
      </c>
      <c r="EA38" s="82">
        <v>46</v>
      </c>
      <c r="EB38" s="101">
        <v>66</v>
      </c>
      <c r="EC38" s="102">
        <v>1</v>
      </c>
      <c r="ED38" s="102">
        <v>0</v>
      </c>
      <c r="EE38" s="102" t="s">
        <v>1</v>
      </c>
      <c r="EF38" s="102">
        <f>3+1</f>
        <v>4</v>
      </c>
      <c r="EG38" s="102">
        <v>3</v>
      </c>
      <c r="EH38" s="82">
        <v>49</v>
      </c>
      <c r="EI38" s="101">
        <v>68</v>
      </c>
      <c r="EJ38" s="102">
        <v>1</v>
      </c>
      <c r="EK38" s="102">
        <v>0</v>
      </c>
      <c r="EL38" s="102" t="s">
        <v>1</v>
      </c>
      <c r="EM38" s="102">
        <f>3+1</f>
        <v>4</v>
      </c>
      <c r="EN38" s="102">
        <v>3</v>
      </c>
      <c r="EO38" s="82">
        <v>61</v>
      </c>
      <c r="EP38" s="101">
        <v>68</v>
      </c>
      <c r="EQ38" s="102">
        <v>1</v>
      </c>
      <c r="ER38" s="102">
        <v>0</v>
      </c>
      <c r="ES38" s="102" t="s">
        <v>1</v>
      </c>
      <c r="ET38" s="102">
        <f>3+1</f>
        <v>4</v>
      </c>
      <c r="EU38" s="102">
        <v>3</v>
      </c>
      <c r="EV38" s="82">
        <v>61</v>
      </c>
      <c r="EW38" s="101" t="s">
        <v>1</v>
      </c>
      <c r="EX38" s="102" t="s">
        <v>1</v>
      </c>
      <c r="EY38" s="102" t="s">
        <v>1</v>
      </c>
      <c r="EZ38" s="102" t="s">
        <v>1</v>
      </c>
      <c r="FA38" s="102" t="s">
        <v>1</v>
      </c>
      <c r="FB38" s="102" t="s">
        <v>1</v>
      </c>
      <c r="FC38" s="82" t="s">
        <v>1</v>
      </c>
      <c r="FD38" s="101">
        <v>78</v>
      </c>
      <c r="FE38" s="102">
        <v>1</v>
      </c>
      <c r="FF38" s="102">
        <v>0</v>
      </c>
      <c r="FG38" s="102" t="s">
        <v>1</v>
      </c>
      <c r="FH38" s="102">
        <v>4</v>
      </c>
      <c r="FI38" s="102">
        <v>4</v>
      </c>
      <c r="FJ38" s="82">
        <v>69</v>
      </c>
      <c r="FK38" s="101">
        <v>87</v>
      </c>
      <c r="FL38" s="102">
        <v>1</v>
      </c>
      <c r="FM38" s="102">
        <v>0</v>
      </c>
      <c r="FN38" s="102" t="s">
        <v>1</v>
      </c>
      <c r="FO38" s="102">
        <v>4</v>
      </c>
      <c r="FP38" s="102">
        <v>4</v>
      </c>
      <c r="FQ38" s="82">
        <v>75</v>
      </c>
      <c r="FR38" s="101">
        <v>100</v>
      </c>
      <c r="FS38" s="102">
        <v>1</v>
      </c>
      <c r="FT38" s="102">
        <v>0</v>
      </c>
      <c r="FU38" s="102" t="s">
        <v>1</v>
      </c>
      <c r="FV38" s="102">
        <v>4</v>
      </c>
      <c r="FW38" s="102">
        <v>4</v>
      </c>
      <c r="FX38" s="82">
        <v>92</v>
      </c>
      <c r="FY38" s="101">
        <v>117</v>
      </c>
      <c r="FZ38" s="102">
        <v>1</v>
      </c>
      <c r="GA38" s="102">
        <v>0</v>
      </c>
      <c r="GB38" s="102" t="s">
        <v>1</v>
      </c>
      <c r="GC38" s="102">
        <v>4</v>
      </c>
      <c r="GD38" s="102">
        <v>6</v>
      </c>
      <c r="GE38" s="82">
        <v>115</v>
      </c>
      <c r="GF38" s="111">
        <f t="shared" si="0"/>
        <v>243</v>
      </c>
      <c r="GG38" s="101"/>
      <c r="GH38" s="102"/>
      <c r="GI38" s="102"/>
      <c r="GJ38" s="102"/>
      <c r="GK38" s="102"/>
      <c r="GL38" s="102"/>
      <c r="GM38" s="82"/>
      <c r="GN38" s="111">
        <f t="shared" si="5"/>
        <v>0</v>
      </c>
    </row>
    <row r="39" spans="1:196" ht="12.75" x14ac:dyDescent="0.2">
      <c r="A39" s="75">
        <v>32</v>
      </c>
      <c r="B39" s="146"/>
      <c r="C39" s="76" t="s">
        <v>60</v>
      </c>
      <c r="D39" s="107">
        <v>50</v>
      </c>
      <c r="E39" s="108">
        <v>17</v>
      </c>
      <c r="F39" s="108">
        <v>0</v>
      </c>
      <c r="G39" s="108">
        <v>1</v>
      </c>
      <c r="H39" s="108">
        <v>0</v>
      </c>
      <c r="I39" s="108">
        <v>4</v>
      </c>
      <c r="J39" s="108">
        <v>2</v>
      </c>
      <c r="K39" s="108">
        <f t="shared" si="52"/>
        <v>28</v>
      </c>
      <c r="L39" s="77" t="s">
        <v>1</v>
      </c>
      <c r="M39" s="104">
        <v>0</v>
      </c>
      <c r="N39" s="103" t="s">
        <v>1</v>
      </c>
      <c r="O39" s="103">
        <v>0</v>
      </c>
      <c r="P39" s="103" t="s">
        <v>1</v>
      </c>
      <c r="Q39" s="103">
        <v>0</v>
      </c>
      <c r="R39" s="103">
        <v>0</v>
      </c>
      <c r="S39" s="70" t="s">
        <v>1</v>
      </c>
      <c r="T39" s="104">
        <v>0</v>
      </c>
      <c r="U39" s="103" t="s">
        <v>1</v>
      </c>
      <c r="V39" s="103">
        <v>0</v>
      </c>
      <c r="W39" s="103" t="s">
        <v>1</v>
      </c>
      <c r="X39" s="103">
        <v>0</v>
      </c>
      <c r="Y39" s="103">
        <v>0</v>
      </c>
      <c r="Z39" s="70" t="s">
        <v>1</v>
      </c>
      <c r="AA39" s="104">
        <v>1</v>
      </c>
      <c r="AB39" s="103" t="s">
        <v>1</v>
      </c>
      <c r="AC39" s="103">
        <v>0</v>
      </c>
      <c r="AD39" s="103" t="s">
        <v>1</v>
      </c>
      <c r="AE39" s="103">
        <v>0</v>
      </c>
      <c r="AF39" s="103">
        <v>0</v>
      </c>
      <c r="AG39" s="70" t="s">
        <v>1</v>
      </c>
      <c r="AH39" s="104">
        <v>2</v>
      </c>
      <c r="AI39" s="103" t="s">
        <v>1</v>
      </c>
      <c r="AJ39" s="103">
        <v>0</v>
      </c>
      <c r="AK39" s="103" t="s">
        <v>1</v>
      </c>
      <c r="AL39" s="103">
        <v>0</v>
      </c>
      <c r="AM39" s="103">
        <v>0</v>
      </c>
      <c r="AN39" s="70" t="s">
        <v>1</v>
      </c>
      <c r="AO39" s="104">
        <v>3</v>
      </c>
      <c r="AP39" s="103" t="s">
        <v>1</v>
      </c>
      <c r="AQ39" s="103">
        <v>0</v>
      </c>
      <c r="AR39" s="103" t="s">
        <v>1</v>
      </c>
      <c r="AS39" s="103">
        <v>0</v>
      </c>
      <c r="AT39" s="103">
        <v>0</v>
      </c>
      <c r="AU39" s="70" t="s">
        <v>1</v>
      </c>
      <c r="AV39" s="104">
        <v>3</v>
      </c>
      <c r="AW39" s="103" t="s">
        <v>1</v>
      </c>
      <c r="AX39" s="103">
        <v>0</v>
      </c>
      <c r="AY39" s="103" t="s">
        <v>1</v>
      </c>
      <c r="AZ39" s="103">
        <v>0</v>
      </c>
      <c r="BA39" s="103">
        <v>0</v>
      </c>
      <c r="BB39" s="70" t="s">
        <v>1</v>
      </c>
      <c r="BC39" s="104" t="s">
        <v>1</v>
      </c>
      <c r="BD39" s="103" t="s">
        <v>1</v>
      </c>
      <c r="BE39" s="103" t="s">
        <v>1</v>
      </c>
      <c r="BF39" s="103" t="s">
        <v>1</v>
      </c>
      <c r="BG39" s="103" t="s">
        <v>1</v>
      </c>
      <c r="BH39" s="103" t="s">
        <v>1</v>
      </c>
      <c r="BI39" s="70" t="s">
        <v>1</v>
      </c>
      <c r="BJ39" s="104">
        <v>3</v>
      </c>
      <c r="BK39" s="103" t="s">
        <v>1</v>
      </c>
      <c r="BL39" s="103">
        <v>0</v>
      </c>
      <c r="BM39" s="103" t="s">
        <v>1</v>
      </c>
      <c r="BN39" s="103">
        <v>0</v>
      </c>
      <c r="BO39" s="103">
        <v>0</v>
      </c>
      <c r="BP39" s="70" t="s">
        <v>1</v>
      </c>
      <c r="BQ39" s="104">
        <v>3</v>
      </c>
      <c r="BR39" s="103" t="s">
        <v>1</v>
      </c>
      <c r="BS39" s="103">
        <v>0</v>
      </c>
      <c r="BT39" s="103" t="s">
        <v>1</v>
      </c>
      <c r="BU39" s="103">
        <v>0</v>
      </c>
      <c r="BV39" s="103">
        <v>0</v>
      </c>
      <c r="BW39" s="70" t="s">
        <v>1</v>
      </c>
      <c r="BX39" s="104">
        <v>4</v>
      </c>
      <c r="BY39" s="103" t="s">
        <v>1</v>
      </c>
      <c r="BZ39" s="103">
        <v>0</v>
      </c>
      <c r="CA39" s="103" t="s">
        <v>1</v>
      </c>
      <c r="CB39" s="103">
        <v>1</v>
      </c>
      <c r="CC39" s="103">
        <v>0</v>
      </c>
      <c r="CD39" s="70" t="s">
        <v>1</v>
      </c>
      <c r="CE39" s="104">
        <v>4</v>
      </c>
      <c r="CF39" s="103" t="s">
        <v>1</v>
      </c>
      <c r="CG39" s="103">
        <v>0</v>
      </c>
      <c r="CH39" s="103" t="s">
        <v>1</v>
      </c>
      <c r="CI39" s="103">
        <v>1</v>
      </c>
      <c r="CJ39" s="103">
        <v>0</v>
      </c>
      <c r="CK39" s="70" t="s">
        <v>1</v>
      </c>
      <c r="CL39" s="104">
        <v>9</v>
      </c>
      <c r="CM39" s="103" t="s">
        <v>1</v>
      </c>
      <c r="CN39" s="103">
        <v>0</v>
      </c>
      <c r="CO39" s="103" t="s">
        <v>1</v>
      </c>
      <c r="CP39" s="103">
        <v>1</v>
      </c>
      <c r="CQ39" s="103">
        <v>0</v>
      </c>
      <c r="CR39" s="70" t="s">
        <v>1</v>
      </c>
      <c r="CS39" s="104">
        <v>9</v>
      </c>
      <c r="CT39" s="103" t="s">
        <v>1</v>
      </c>
      <c r="CU39" s="103">
        <v>0</v>
      </c>
      <c r="CV39" s="103" t="s">
        <v>1</v>
      </c>
      <c r="CW39" s="103">
        <v>1</v>
      </c>
      <c r="CX39" s="103">
        <v>0</v>
      </c>
      <c r="CY39" s="70" t="s">
        <v>1</v>
      </c>
      <c r="CZ39" s="104" t="s">
        <v>1</v>
      </c>
      <c r="DA39" s="103" t="s">
        <v>1</v>
      </c>
      <c r="DB39" s="103" t="s">
        <v>1</v>
      </c>
      <c r="DC39" s="103" t="s">
        <v>1</v>
      </c>
      <c r="DD39" s="103" t="s">
        <v>1</v>
      </c>
      <c r="DE39" s="103" t="s">
        <v>1</v>
      </c>
      <c r="DF39" s="70" t="s">
        <v>1</v>
      </c>
      <c r="DG39" s="104">
        <v>9</v>
      </c>
      <c r="DH39" s="103" t="s">
        <v>1</v>
      </c>
      <c r="DI39" s="103">
        <v>0</v>
      </c>
      <c r="DJ39" s="103" t="s">
        <v>1</v>
      </c>
      <c r="DK39" s="103">
        <v>1</v>
      </c>
      <c r="DL39" s="103">
        <v>0</v>
      </c>
      <c r="DM39" s="70" t="s">
        <v>1</v>
      </c>
      <c r="DN39" s="104">
        <v>11</v>
      </c>
      <c r="DO39" s="103" t="s">
        <v>1</v>
      </c>
      <c r="DP39" s="103">
        <v>0</v>
      </c>
      <c r="DQ39" s="103" t="s">
        <v>1</v>
      </c>
      <c r="DR39" s="103">
        <v>1</v>
      </c>
      <c r="DS39" s="103">
        <v>1</v>
      </c>
      <c r="DT39" s="70" t="s">
        <v>1</v>
      </c>
      <c r="DU39" s="104">
        <v>11</v>
      </c>
      <c r="DV39" s="103" t="s">
        <v>1</v>
      </c>
      <c r="DW39" s="103">
        <v>0</v>
      </c>
      <c r="DX39" s="103" t="s">
        <v>1</v>
      </c>
      <c r="DY39" s="103">
        <v>1</v>
      </c>
      <c r="DZ39" s="103">
        <v>2</v>
      </c>
      <c r="EA39" s="70" t="s">
        <v>1</v>
      </c>
      <c r="EB39" s="104">
        <v>13</v>
      </c>
      <c r="EC39" s="103" t="s">
        <v>1</v>
      </c>
      <c r="ED39" s="103">
        <v>0</v>
      </c>
      <c r="EE39" s="103" t="s">
        <v>1</v>
      </c>
      <c r="EF39" s="103">
        <v>1</v>
      </c>
      <c r="EG39" s="103">
        <v>3</v>
      </c>
      <c r="EH39" s="70" t="s">
        <v>1</v>
      </c>
      <c r="EI39" s="104">
        <v>15</v>
      </c>
      <c r="EJ39" s="103" t="s">
        <v>1</v>
      </c>
      <c r="EK39" s="103">
        <v>0</v>
      </c>
      <c r="EL39" s="103" t="s">
        <v>1</v>
      </c>
      <c r="EM39" s="103">
        <v>1</v>
      </c>
      <c r="EN39" s="103">
        <v>3</v>
      </c>
      <c r="EO39" s="70" t="s">
        <v>1</v>
      </c>
      <c r="EP39" s="104">
        <v>15</v>
      </c>
      <c r="EQ39" s="103" t="s">
        <v>1</v>
      </c>
      <c r="ER39" s="103">
        <v>0</v>
      </c>
      <c r="ES39" s="103" t="s">
        <v>1</v>
      </c>
      <c r="ET39" s="103">
        <v>1</v>
      </c>
      <c r="EU39" s="103">
        <v>3</v>
      </c>
      <c r="EV39" s="70" t="s">
        <v>1</v>
      </c>
      <c r="EW39" s="104" t="s">
        <v>1</v>
      </c>
      <c r="EX39" s="103" t="s">
        <v>1</v>
      </c>
      <c r="EY39" s="103" t="s">
        <v>1</v>
      </c>
      <c r="EZ39" s="103" t="s">
        <v>1</v>
      </c>
      <c r="FA39" s="103" t="s">
        <v>1</v>
      </c>
      <c r="FB39" s="103" t="s">
        <v>1</v>
      </c>
      <c r="FC39" s="70" t="s">
        <v>1</v>
      </c>
      <c r="FD39" s="104">
        <v>19</v>
      </c>
      <c r="FE39" s="103" t="s">
        <v>1</v>
      </c>
      <c r="FF39" s="103">
        <v>0</v>
      </c>
      <c r="FG39" s="103" t="s">
        <v>1</v>
      </c>
      <c r="FH39" s="103">
        <v>1</v>
      </c>
      <c r="FI39" s="103">
        <v>5</v>
      </c>
      <c r="FJ39" s="70" t="s">
        <v>1</v>
      </c>
      <c r="FK39" s="104">
        <v>23</v>
      </c>
      <c r="FL39" s="103" t="s">
        <v>1</v>
      </c>
      <c r="FM39" s="103">
        <v>0</v>
      </c>
      <c r="FN39" s="103" t="s">
        <v>1</v>
      </c>
      <c r="FO39" s="103">
        <v>1</v>
      </c>
      <c r="FP39" s="103">
        <v>7</v>
      </c>
      <c r="FQ39" s="70" t="s">
        <v>1</v>
      </c>
      <c r="FR39" s="104">
        <v>30</v>
      </c>
      <c r="FS39" s="103" t="s">
        <v>1</v>
      </c>
      <c r="FT39" s="103">
        <v>0</v>
      </c>
      <c r="FU39" s="103" t="s">
        <v>1</v>
      </c>
      <c r="FV39" s="103">
        <v>1</v>
      </c>
      <c r="FW39" s="103">
        <v>9</v>
      </c>
      <c r="FX39" s="70" t="s">
        <v>1</v>
      </c>
      <c r="FY39" s="104">
        <v>36</v>
      </c>
      <c r="FZ39" s="103" t="s">
        <v>1</v>
      </c>
      <c r="GA39" s="103">
        <v>0</v>
      </c>
      <c r="GB39" s="103" t="s">
        <v>1</v>
      </c>
      <c r="GC39" s="103">
        <v>1</v>
      </c>
      <c r="GD39" s="103">
        <v>15</v>
      </c>
      <c r="GE39" s="70" t="s">
        <v>1</v>
      </c>
      <c r="GF39" s="112">
        <f t="shared" si="0"/>
        <v>52</v>
      </c>
      <c r="GG39" s="104"/>
      <c r="GH39" s="103"/>
      <c r="GI39" s="103"/>
      <c r="GJ39" s="103"/>
      <c r="GK39" s="103"/>
      <c r="GL39" s="103"/>
      <c r="GM39" s="70"/>
      <c r="GN39" s="112">
        <f t="shared" si="5"/>
        <v>0</v>
      </c>
    </row>
    <row r="40" spans="1:196" ht="12.75" x14ac:dyDescent="0.2">
      <c r="A40" s="93" t="s">
        <v>71</v>
      </c>
      <c r="B40" s="147"/>
      <c r="C40" s="31" t="s">
        <v>65</v>
      </c>
      <c r="D40" s="31">
        <v>90</v>
      </c>
      <c r="E40" s="28">
        <v>18</v>
      </c>
      <c r="F40" s="28">
        <v>0</v>
      </c>
      <c r="G40" s="28">
        <v>1</v>
      </c>
      <c r="H40" s="28">
        <v>0</v>
      </c>
      <c r="I40" s="28">
        <v>12</v>
      </c>
      <c r="J40" s="28">
        <v>10</v>
      </c>
      <c r="K40" s="28">
        <f t="shared" si="52"/>
        <v>59</v>
      </c>
      <c r="L40" s="29">
        <v>60</v>
      </c>
      <c r="M40" s="68">
        <v>0</v>
      </c>
      <c r="N40" s="69" t="s">
        <v>1</v>
      </c>
      <c r="O40" s="69">
        <v>0</v>
      </c>
      <c r="P40" s="69" t="s">
        <v>1</v>
      </c>
      <c r="Q40" s="69">
        <v>0</v>
      </c>
      <c r="R40" s="69">
        <v>0</v>
      </c>
      <c r="S40" s="70">
        <v>0</v>
      </c>
      <c r="T40" s="68">
        <v>0</v>
      </c>
      <c r="U40" s="69" t="s">
        <v>1</v>
      </c>
      <c r="V40" s="69">
        <v>0</v>
      </c>
      <c r="W40" s="69" t="s">
        <v>1</v>
      </c>
      <c r="X40" s="69">
        <v>0</v>
      </c>
      <c r="Y40" s="69">
        <v>0</v>
      </c>
      <c r="Z40" s="70">
        <v>0</v>
      </c>
      <c r="AA40" s="68">
        <v>2</v>
      </c>
      <c r="AB40" s="69" t="s">
        <v>1</v>
      </c>
      <c r="AC40" s="69">
        <v>0</v>
      </c>
      <c r="AD40" s="69" t="s">
        <v>1</v>
      </c>
      <c r="AE40" s="69">
        <v>0</v>
      </c>
      <c r="AF40" s="69">
        <v>0</v>
      </c>
      <c r="AG40" s="70">
        <v>0</v>
      </c>
      <c r="AH40" s="68">
        <v>2</v>
      </c>
      <c r="AI40" s="69" t="s">
        <v>1</v>
      </c>
      <c r="AJ40" s="69">
        <v>0</v>
      </c>
      <c r="AK40" s="69" t="s">
        <v>1</v>
      </c>
      <c r="AL40" s="69">
        <v>2</v>
      </c>
      <c r="AM40" s="69">
        <v>0</v>
      </c>
      <c r="AN40" s="70">
        <v>1</v>
      </c>
      <c r="AO40" s="68">
        <v>13</v>
      </c>
      <c r="AP40" s="69" t="s">
        <v>1</v>
      </c>
      <c r="AQ40" s="69">
        <v>0</v>
      </c>
      <c r="AR40" s="69" t="s">
        <v>1</v>
      </c>
      <c r="AS40" s="69">
        <v>6</v>
      </c>
      <c r="AT40" s="69">
        <v>0</v>
      </c>
      <c r="AU40" s="70">
        <v>4</v>
      </c>
      <c r="AV40" s="68">
        <v>13</v>
      </c>
      <c r="AW40" s="69" t="s">
        <v>1</v>
      </c>
      <c r="AX40" s="69">
        <v>0</v>
      </c>
      <c r="AY40" s="69" t="s">
        <v>1</v>
      </c>
      <c r="AZ40" s="69">
        <v>6</v>
      </c>
      <c r="BA40" s="69">
        <v>0</v>
      </c>
      <c r="BB40" s="70">
        <v>4</v>
      </c>
      <c r="BC40" s="68" t="s">
        <v>1</v>
      </c>
      <c r="BD40" s="69" t="s">
        <v>1</v>
      </c>
      <c r="BE40" s="69" t="s">
        <v>1</v>
      </c>
      <c r="BF40" s="69" t="s">
        <v>1</v>
      </c>
      <c r="BG40" s="69" t="s">
        <v>1</v>
      </c>
      <c r="BH40" s="69" t="s">
        <v>1</v>
      </c>
      <c r="BI40" s="70" t="s">
        <v>1</v>
      </c>
      <c r="BJ40" s="68">
        <v>23</v>
      </c>
      <c r="BK40" s="69" t="s">
        <v>1</v>
      </c>
      <c r="BL40" s="69">
        <v>0</v>
      </c>
      <c r="BM40" s="69" t="s">
        <v>1</v>
      </c>
      <c r="BN40" s="69">
        <v>10</v>
      </c>
      <c r="BO40" s="69">
        <v>0</v>
      </c>
      <c r="BP40" s="70">
        <v>11</v>
      </c>
      <c r="BQ40" s="68">
        <v>29</v>
      </c>
      <c r="BR40" s="69" t="s">
        <v>1</v>
      </c>
      <c r="BS40" s="69">
        <v>0</v>
      </c>
      <c r="BT40" s="69" t="s">
        <v>1</v>
      </c>
      <c r="BU40" s="69">
        <v>10</v>
      </c>
      <c r="BV40" s="69">
        <v>0</v>
      </c>
      <c r="BW40" s="70">
        <v>16</v>
      </c>
      <c r="BX40" s="68">
        <v>39</v>
      </c>
      <c r="BY40" s="69" t="s">
        <v>1</v>
      </c>
      <c r="BZ40" s="69">
        <v>0</v>
      </c>
      <c r="CA40" s="69" t="s">
        <v>1</v>
      </c>
      <c r="CB40" s="69">
        <v>10</v>
      </c>
      <c r="CC40" s="69">
        <v>0</v>
      </c>
      <c r="CD40" s="70">
        <v>20</v>
      </c>
      <c r="CE40" s="68">
        <v>51</v>
      </c>
      <c r="CF40" s="69" t="s">
        <v>1</v>
      </c>
      <c r="CG40" s="69">
        <v>1</v>
      </c>
      <c r="CH40" s="69" t="s">
        <v>1</v>
      </c>
      <c r="CI40" s="69">
        <v>10</v>
      </c>
      <c r="CJ40" s="69">
        <v>0</v>
      </c>
      <c r="CK40" s="70">
        <v>28</v>
      </c>
      <c r="CL40" s="68">
        <v>70</v>
      </c>
      <c r="CM40" s="69" t="s">
        <v>1</v>
      </c>
      <c r="CN40" s="69">
        <v>1</v>
      </c>
      <c r="CO40" s="69" t="s">
        <v>1</v>
      </c>
      <c r="CP40" s="69">
        <v>10</v>
      </c>
      <c r="CQ40" s="69">
        <v>3</v>
      </c>
      <c r="CR40" s="70">
        <v>31</v>
      </c>
      <c r="CS40" s="68">
        <v>70</v>
      </c>
      <c r="CT40" s="69" t="s">
        <v>1</v>
      </c>
      <c r="CU40" s="69">
        <v>1</v>
      </c>
      <c r="CV40" s="69" t="s">
        <v>1</v>
      </c>
      <c r="CW40" s="69">
        <v>10</v>
      </c>
      <c r="CX40" s="69">
        <v>3</v>
      </c>
      <c r="CY40" s="70">
        <v>31</v>
      </c>
      <c r="CZ40" s="68" t="s">
        <v>1</v>
      </c>
      <c r="DA40" s="69" t="s">
        <v>1</v>
      </c>
      <c r="DB40" s="69" t="s">
        <v>1</v>
      </c>
      <c r="DC40" s="69" t="s">
        <v>1</v>
      </c>
      <c r="DD40" s="69" t="s">
        <v>1</v>
      </c>
      <c r="DE40" s="69" t="s">
        <v>1</v>
      </c>
      <c r="DF40" s="70" t="s">
        <v>1</v>
      </c>
      <c r="DG40" s="68">
        <v>77</v>
      </c>
      <c r="DH40" s="69" t="s">
        <v>1</v>
      </c>
      <c r="DI40" s="69">
        <v>2</v>
      </c>
      <c r="DJ40" s="69" t="s">
        <v>1</v>
      </c>
      <c r="DK40" s="69">
        <v>13</v>
      </c>
      <c r="DL40" s="69">
        <v>3</v>
      </c>
      <c r="DM40" s="70">
        <v>33</v>
      </c>
      <c r="DN40" s="68">
        <v>84</v>
      </c>
      <c r="DO40" s="69" t="s">
        <v>1</v>
      </c>
      <c r="DP40" s="69">
        <v>3</v>
      </c>
      <c r="DQ40" s="69" t="s">
        <v>1</v>
      </c>
      <c r="DR40" s="69">
        <v>14</v>
      </c>
      <c r="DS40" s="69">
        <v>3</v>
      </c>
      <c r="DT40" s="70">
        <v>37</v>
      </c>
      <c r="DU40" s="68">
        <v>95</v>
      </c>
      <c r="DV40" s="69" t="s">
        <v>1</v>
      </c>
      <c r="DW40" s="69">
        <v>4</v>
      </c>
      <c r="DX40" s="69" t="s">
        <v>1</v>
      </c>
      <c r="DY40" s="69">
        <f>14+1</f>
        <v>15</v>
      </c>
      <c r="DZ40" s="69">
        <v>4</v>
      </c>
      <c r="EA40" s="70">
        <v>41</v>
      </c>
      <c r="EB40" s="68">
        <v>104</v>
      </c>
      <c r="EC40" s="69" t="s">
        <v>1</v>
      </c>
      <c r="ED40" s="69">
        <v>4</v>
      </c>
      <c r="EE40" s="69" t="s">
        <v>1</v>
      </c>
      <c r="EF40" s="69">
        <f>14+1+2</f>
        <v>17</v>
      </c>
      <c r="EG40" s="69">
        <v>4</v>
      </c>
      <c r="EH40" s="70">
        <v>49</v>
      </c>
      <c r="EI40" s="68">
        <v>109</v>
      </c>
      <c r="EJ40" s="69" t="s">
        <v>1</v>
      </c>
      <c r="EK40" s="69">
        <v>5</v>
      </c>
      <c r="EL40" s="69" t="s">
        <v>1</v>
      </c>
      <c r="EM40" s="69">
        <f>14+1+2</f>
        <v>17</v>
      </c>
      <c r="EN40" s="69">
        <v>4</v>
      </c>
      <c r="EO40" s="70">
        <v>53</v>
      </c>
      <c r="EP40" s="68">
        <v>109</v>
      </c>
      <c r="EQ40" s="69" t="s">
        <v>1</v>
      </c>
      <c r="ER40" s="69">
        <v>5</v>
      </c>
      <c r="ES40" s="69" t="s">
        <v>1</v>
      </c>
      <c r="ET40" s="69">
        <f>14+1+2</f>
        <v>17</v>
      </c>
      <c r="EU40" s="69">
        <v>4</v>
      </c>
      <c r="EV40" s="70">
        <v>53</v>
      </c>
      <c r="EW40" s="68" t="s">
        <v>1</v>
      </c>
      <c r="EX40" s="69" t="s">
        <v>1</v>
      </c>
      <c r="EY40" s="69" t="s">
        <v>1</v>
      </c>
      <c r="EZ40" s="69" t="s">
        <v>1</v>
      </c>
      <c r="FA40" s="69" t="s">
        <v>1</v>
      </c>
      <c r="FB40" s="69" t="s">
        <v>1</v>
      </c>
      <c r="FC40" s="70" t="s">
        <v>1</v>
      </c>
      <c r="FD40" s="68">
        <v>112</v>
      </c>
      <c r="FE40" s="69" t="s">
        <v>1</v>
      </c>
      <c r="FF40" s="69">
        <v>5</v>
      </c>
      <c r="FG40" s="69" t="s">
        <v>1</v>
      </c>
      <c r="FH40" s="69">
        <f>17+3</f>
        <v>20</v>
      </c>
      <c r="FI40" s="69">
        <v>8</v>
      </c>
      <c r="FJ40" s="70">
        <v>56</v>
      </c>
      <c r="FK40" s="68">
        <v>128</v>
      </c>
      <c r="FL40" s="69" t="s">
        <v>1</v>
      </c>
      <c r="FM40" s="69">
        <v>7</v>
      </c>
      <c r="FN40" s="69" t="s">
        <v>1</v>
      </c>
      <c r="FO40" s="69">
        <f>17+3+1</f>
        <v>21</v>
      </c>
      <c r="FP40" s="69">
        <v>12</v>
      </c>
      <c r="FQ40" s="70">
        <v>64</v>
      </c>
      <c r="FR40" s="68">
        <v>138</v>
      </c>
      <c r="FS40" s="69" t="s">
        <v>1</v>
      </c>
      <c r="FT40" s="69">
        <v>7</v>
      </c>
      <c r="FU40" s="69" t="s">
        <v>1</v>
      </c>
      <c r="FV40" s="69">
        <f>17+3+1+5</f>
        <v>26</v>
      </c>
      <c r="FW40" s="69">
        <v>12</v>
      </c>
      <c r="FX40" s="70">
        <v>72</v>
      </c>
      <c r="FY40" s="68">
        <v>175</v>
      </c>
      <c r="FZ40" s="69" t="s">
        <v>1</v>
      </c>
      <c r="GA40" s="69">
        <v>8</v>
      </c>
      <c r="GB40" s="69" t="s">
        <v>1</v>
      </c>
      <c r="GC40" s="69">
        <f>17+3+1+5+5</f>
        <v>31</v>
      </c>
      <c r="GD40" s="69">
        <v>14</v>
      </c>
      <c r="GE40" s="70">
        <v>87</v>
      </c>
      <c r="GF40" s="112">
        <f t="shared" si="0"/>
        <v>315</v>
      </c>
      <c r="GG40" s="68"/>
      <c r="GH40" s="69"/>
      <c r="GI40" s="69"/>
      <c r="GJ40" s="69"/>
      <c r="GK40" s="69"/>
      <c r="GL40" s="69"/>
      <c r="GM40" s="70"/>
      <c r="GN40" s="112">
        <f t="shared" si="5"/>
        <v>0</v>
      </c>
    </row>
    <row r="41" spans="1:196" ht="12.75" x14ac:dyDescent="0.2">
      <c r="A41" s="30">
        <v>35</v>
      </c>
      <c r="B41" s="147"/>
      <c r="C41" s="31" t="s">
        <v>61</v>
      </c>
      <c r="D41" s="31">
        <v>60</v>
      </c>
      <c r="E41" s="28">
        <v>8</v>
      </c>
      <c r="F41" s="28">
        <v>0</v>
      </c>
      <c r="G41" s="28">
        <v>0</v>
      </c>
      <c r="H41" s="28">
        <v>1</v>
      </c>
      <c r="I41" s="28">
        <v>2</v>
      </c>
      <c r="J41" s="28">
        <v>0</v>
      </c>
      <c r="K41" s="28">
        <f t="shared" si="52"/>
        <v>49</v>
      </c>
      <c r="L41" s="29" t="s">
        <v>1</v>
      </c>
      <c r="M41" s="68">
        <v>0</v>
      </c>
      <c r="N41" s="69" t="s">
        <v>1</v>
      </c>
      <c r="O41" s="69" t="s">
        <v>1</v>
      </c>
      <c r="P41" s="69">
        <v>0</v>
      </c>
      <c r="Q41" s="69">
        <v>0</v>
      </c>
      <c r="R41" s="69">
        <v>0</v>
      </c>
      <c r="S41" s="70" t="s">
        <v>1</v>
      </c>
      <c r="T41" s="68">
        <v>0</v>
      </c>
      <c r="U41" s="69" t="s">
        <v>1</v>
      </c>
      <c r="V41" s="69" t="s">
        <v>1</v>
      </c>
      <c r="W41" s="69">
        <v>0</v>
      </c>
      <c r="X41" s="69">
        <v>0</v>
      </c>
      <c r="Y41" s="69">
        <v>0</v>
      </c>
      <c r="Z41" s="70" t="s">
        <v>1</v>
      </c>
      <c r="AA41" s="68">
        <v>0</v>
      </c>
      <c r="AB41" s="69" t="s">
        <v>1</v>
      </c>
      <c r="AC41" s="69" t="s">
        <v>1</v>
      </c>
      <c r="AD41" s="69">
        <v>1</v>
      </c>
      <c r="AE41" s="69">
        <v>0</v>
      </c>
      <c r="AF41" s="69">
        <v>0</v>
      </c>
      <c r="AG41" s="70" t="s">
        <v>1</v>
      </c>
      <c r="AH41" s="68">
        <v>2</v>
      </c>
      <c r="AI41" s="69" t="s">
        <v>1</v>
      </c>
      <c r="AJ41" s="69" t="s">
        <v>1</v>
      </c>
      <c r="AK41" s="69">
        <v>1</v>
      </c>
      <c r="AL41" s="69">
        <v>0</v>
      </c>
      <c r="AM41" s="69">
        <v>0</v>
      </c>
      <c r="AN41" s="70" t="s">
        <v>1</v>
      </c>
      <c r="AO41" s="68">
        <v>6</v>
      </c>
      <c r="AP41" s="69" t="s">
        <v>1</v>
      </c>
      <c r="AQ41" s="69" t="s">
        <v>1</v>
      </c>
      <c r="AR41" s="69">
        <v>1</v>
      </c>
      <c r="AS41" s="69">
        <v>0</v>
      </c>
      <c r="AT41" s="69">
        <v>0</v>
      </c>
      <c r="AU41" s="70" t="s">
        <v>1</v>
      </c>
      <c r="AV41" s="68">
        <v>6</v>
      </c>
      <c r="AW41" s="69" t="s">
        <v>1</v>
      </c>
      <c r="AX41" s="69" t="s">
        <v>1</v>
      </c>
      <c r="AY41" s="69">
        <v>1</v>
      </c>
      <c r="AZ41" s="69">
        <v>0</v>
      </c>
      <c r="BA41" s="69">
        <v>0</v>
      </c>
      <c r="BB41" s="70" t="s">
        <v>1</v>
      </c>
      <c r="BC41" s="68" t="s">
        <v>1</v>
      </c>
      <c r="BD41" s="69" t="s">
        <v>1</v>
      </c>
      <c r="BE41" s="69" t="s">
        <v>1</v>
      </c>
      <c r="BF41" s="69" t="s">
        <v>1</v>
      </c>
      <c r="BG41" s="69" t="s">
        <v>1</v>
      </c>
      <c r="BH41" s="69" t="s">
        <v>1</v>
      </c>
      <c r="BI41" s="70" t="s">
        <v>1</v>
      </c>
      <c r="BJ41" s="68">
        <v>14</v>
      </c>
      <c r="BK41" s="69" t="s">
        <v>1</v>
      </c>
      <c r="BL41" s="69" t="s">
        <v>1</v>
      </c>
      <c r="BM41" s="69">
        <v>1</v>
      </c>
      <c r="BN41" s="69">
        <v>0</v>
      </c>
      <c r="BO41" s="69">
        <v>0</v>
      </c>
      <c r="BP41" s="70" t="s">
        <v>1</v>
      </c>
      <c r="BQ41" s="68">
        <v>16</v>
      </c>
      <c r="BR41" s="69" t="s">
        <v>1</v>
      </c>
      <c r="BS41" s="69" t="s">
        <v>1</v>
      </c>
      <c r="BT41" s="69">
        <v>1</v>
      </c>
      <c r="BU41" s="69">
        <v>0</v>
      </c>
      <c r="BV41" s="69">
        <v>0</v>
      </c>
      <c r="BW41" s="70" t="s">
        <v>1</v>
      </c>
      <c r="BX41" s="68">
        <v>16</v>
      </c>
      <c r="BY41" s="69" t="s">
        <v>1</v>
      </c>
      <c r="BZ41" s="69" t="s">
        <v>1</v>
      </c>
      <c r="CA41" s="69">
        <v>1</v>
      </c>
      <c r="CB41" s="69">
        <v>0</v>
      </c>
      <c r="CC41" s="69">
        <v>0</v>
      </c>
      <c r="CD41" s="70" t="s">
        <v>1</v>
      </c>
      <c r="CE41" s="68">
        <v>18</v>
      </c>
      <c r="CF41" s="69" t="s">
        <v>1</v>
      </c>
      <c r="CG41" s="69" t="s">
        <v>1</v>
      </c>
      <c r="CH41" s="69">
        <v>1</v>
      </c>
      <c r="CI41" s="69">
        <v>0</v>
      </c>
      <c r="CJ41" s="69">
        <v>0</v>
      </c>
      <c r="CK41" s="70" t="s">
        <v>1</v>
      </c>
      <c r="CL41" s="68">
        <v>21</v>
      </c>
      <c r="CM41" s="69" t="s">
        <v>1</v>
      </c>
      <c r="CN41" s="69" t="s">
        <v>1</v>
      </c>
      <c r="CO41" s="69">
        <v>1</v>
      </c>
      <c r="CP41" s="69">
        <v>0</v>
      </c>
      <c r="CQ41" s="69">
        <v>0</v>
      </c>
      <c r="CR41" s="70" t="s">
        <v>1</v>
      </c>
      <c r="CS41" s="68">
        <v>21</v>
      </c>
      <c r="CT41" s="69" t="s">
        <v>1</v>
      </c>
      <c r="CU41" s="69" t="s">
        <v>1</v>
      </c>
      <c r="CV41" s="69">
        <v>1</v>
      </c>
      <c r="CW41" s="69">
        <v>0</v>
      </c>
      <c r="CX41" s="69">
        <v>0</v>
      </c>
      <c r="CY41" s="70" t="s">
        <v>1</v>
      </c>
      <c r="CZ41" s="68" t="s">
        <v>1</v>
      </c>
      <c r="DA41" s="69" t="s">
        <v>1</v>
      </c>
      <c r="DB41" s="69" t="s">
        <v>1</v>
      </c>
      <c r="DC41" s="69" t="s">
        <v>1</v>
      </c>
      <c r="DD41" s="69" t="s">
        <v>1</v>
      </c>
      <c r="DE41" s="69" t="s">
        <v>1</v>
      </c>
      <c r="DF41" s="70" t="s">
        <v>1</v>
      </c>
      <c r="DG41" s="68">
        <v>23</v>
      </c>
      <c r="DH41" s="69" t="s">
        <v>1</v>
      </c>
      <c r="DI41" s="69" t="s">
        <v>1</v>
      </c>
      <c r="DJ41" s="69">
        <v>1</v>
      </c>
      <c r="DK41" s="69">
        <v>0</v>
      </c>
      <c r="DL41" s="69">
        <v>1</v>
      </c>
      <c r="DM41" s="70" t="s">
        <v>1</v>
      </c>
      <c r="DN41" s="68">
        <v>26</v>
      </c>
      <c r="DO41" s="69" t="s">
        <v>1</v>
      </c>
      <c r="DP41" s="69" t="s">
        <v>1</v>
      </c>
      <c r="DQ41" s="69">
        <v>1</v>
      </c>
      <c r="DR41" s="69">
        <v>0</v>
      </c>
      <c r="DS41" s="69">
        <v>2</v>
      </c>
      <c r="DT41" s="70" t="s">
        <v>1</v>
      </c>
      <c r="DU41" s="68">
        <v>32</v>
      </c>
      <c r="DV41" s="69" t="s">
        <v>1</v>
      </c>
      <c r="DW41" s="69" t="s">
        <v>1</v>
      </c>
      <c r="DX41" s="69">
        <v>2</v>
      </c>
      <c r="DY41" s="69">
        <v>0</v>
      </c>
      <c r="DZ41" s="69">
        <v>2</v>
      </c>
      <c r="EA41" s="70" t="s">
        <v>1</v>
      </c>
      <c r="EB41" s="68">
        <v>33</v>
      </c>
      <c r="EC41" s="69" t="s">
        <v>1</v>
      </c>
      <c r="ED41" s="69" t="s">
        <v>1</v>
      </c>
      <c r="EE41" s="69">
        <v>2</v>
      </c>
      <c r="EF41" s="69">
        <v>0</v>
      </c>
      <c r="EG41" s="69">
        <v>2</v>
      </c>
      <c r="EH41" s="70" t="s">
        <v>1</v>
      </c>
      <c r="EI41" s="68">
        <v>36</v>
      </c>
      <c r="EJ41" s="69" t="s">
        <v>1</v>
      </c>
      <c r="EK41" s="69" t="s">
        <v>1</v>
      </c>
      <c r="EL41" s="69">
        <v>3</v>
      </c>
      <c r="EM41" s="69">
        <v>0</v>
      </c>
      <c r="EN41" s="69">
        <v>2</v>
      </c>
      <c r="EO41" s="70" t="s">
        <v>1</v>
      </c>
      <c r="EP41" s="68">
        <v>36</v>
      </c>
      <c r="EQ41" s="69" t="s">
        <v>1</v>
      </c>
      <c r="ER41" s="69" t="s">
        <v>1</v>
      </c>
      <c r="ES41" s="69">
        <v>3</v>
      </c>
      <c r="ET41" s="69">
        <v>0</v>
      </c>
      <c r="EU41" s="69">
        <v>2</v>
      </c>
      <c r="EV41" s="70" t="s">
        <v>1</v>
      </c>
      <c r="EW41" s="68" t="s">
        <v>1</v>
      </c>
      <c r="EX41" s="69" t="s">
        <v>1</v>
      </c>
      <c r="EY41" s="69" t="s">
        <v>1</v>
      </c>
      <c r="EZ41" s="69" t="s">
        <v>1</v>
      </c>
      <c r="FA41" s="69" t="s">
        <v>1</v>
      </c>
      <c r="FB41" s="69" t="s">
        <v>1</v>
      </c>
      <c r="FC41" s="70" t="s">
        <v>1</v>
      </c>
      <c r="FD41" s="68">
        <v>45</v>
      </c>
      <c r="FE41" s="69" t="s">
        <v>1</v>
      </c>
      <c r="FF41" s="69" t="s">
        <v>1</v>
      </c>
      <c r="FG41" s="69">
        <v>3</v>
      </c>
      <c r="FH41" s="69">
        <v>0</v>
      </c>
      <c r="FI41" s="69">
        <v>2</v>
      </c>
      <c r="FJ41" s="70" t="s">
        <v>1</v>
      </c>
      <c r="FK41" s="68">
        <v>47</v>
      </c>
      <c r="FL41" s="69" t="s">
        <v>1</v>
      </c>
      <c r="FM41" s="69" t="s">
        <v>1</v>
      </c>
      <c r="FN41" s="69">
        <v>3</v>
      </c>
      <c r="FO41" s="69">
        <v>0</v>
      </c>
      <c r="FP41" s="69">
        <v>2</v>
      </c>
      <c r="FQ41" s="70" t="s">
        <v>1</v>
      </c>
      <c r="FR41" s="68">
        <v>52</v>
      </c>
      <c r="FS41" s="69" t="s">
        <v>1</v>
      </c>
      <c r="FT41" s="69" t="s">
        <v>1</v>
      </c>
      <c r="FU41" s="69">
        <v>3</v>
      </c>
      <c r="FV41" s="69">
        <v>0</v>
      </c>
      <c r="FW41" s="69">
        <v>2</v>
      </c>
      <c r="FX41" s="70" t="s">
        <v>1</v>
      </c>
      <c r="FY41" s="68">
        <v>65</v>
      </c>
      <c r="FZ41" s="69" t="s">
        <v>1</v>
      </c>
      <c r="GA41" s="69" t="s">
        <v>1</v>
      </c>
      <c r="GB41" s="69">
        <v>3</v>
      </c>
      <c r="GC41" s="69">
        <v>0</v>
      </c>
      <c r="GD41" s="69">
        <v>4</v>
      </c>
      <c r="GE41" s="70" t="s">
        <v>1</v>
      </c>
      <c r="GF41" s="112">
        <f t="shared" si="0"/>
        <v>72</v>
      </c>
      <c r="GG41" s="68"/>
      <c r="GH41" s="69"/>
      <c r="GI41" s="69"/>
      <c r="GJ41" s="69"/>
      <c r="GK41" s="69"/>
      <c r="GL41" s="69"/>
      <c r="GM41" s="70"/>
      <c r="GN41" s="112">
        <f t="shared" si="5"/>
        <v>0</v>
      </c>
    </row>
    <row r="42" spans="1:196" ht="12.75" x14ac:dyDescent="0.2">
      <c r="A42" s="32"/>
      <c r="B42" s="33"/>
      <c r="C42" s="34" t="s">
        <v>6</v>
      </c>
      <c r="D42" s="35">
        <f>SUM(D38:D41)</f>
        <v>290</v>
      </c>
      <c r="E42" s="35">
        <f>SUM(E38:E41)</f>
        <v>61</v>
      </c>
      <c r="F42" s="35">
        <f t="shared" ref="F42:L42" si="53">SUM(F38:F41)</f>
        <v>1</v>
      </c>
      <c r="G42" s="35">
        <f t="shared" si="53"/>
        <v>3</v>
      </c>
      <c r="H42" s="35">
        <f t="shared" si="53"/>
        <v>1</v>
      </c>
      <c r="I42" s="35">
        <f t="shared" si="53"/>
        <v>22</v>
      </c>
      <c r="J42" s="35">
        <f t="shared" si="53"/>
        <v>14</v>
      </c>
      <c r="K42" s="35">
        <f t="shared" si="53"/>
        <v>202</v>
      </c>
      <c r="L42" s="36">
        <f t="shared" si="53"/>
        <v>135</v>
      </c>
      <c r="M42" s="71">
        <f t="shared" ref="M42:BX42" si="54">SUM(M38:M41)</f>
        <v>0</v>
      </c>
      <c r="N42" s="72">
        <f t="shared" si="54"/>
        <v>0</v>
      </c>
      <c r="O42" s="72">
        <f t="shared" si="54"/>
        <v>0</v>
      </c>
      <c r="P42" s="72">
        <f t="shared" ref="P42" si="55">SUM(P38:P41)</f>
        <v>0</v>
      </c>
      <c r="Q42" s="72">
        <f t="shared" si="54"/>
        <v>0</v>
      </c>
      <c r="R42" s="72">
        <f t="shared" si="54"/>
        <v>0</v>
      </c>
      <c r="S42" s="73">
        <f t="shared" si="54"/>
        <v>0</v>
      </c>
      <c r="T42" s="71">
        <f t="shared" si="54"/>
        <v>0</v>
      </c>
      <c r="U42" s="72">
        <f t="shared" si="54"/>
        <v>0</v>
      </c>
      <c r="V42" s="72">
        <f t="shared" si="54"/>
        <v>0</v>
      </c>
      <c r="W42" s="72">
        <f t="shared" si="54"/>
        <v>0</v>
      </c>
      <c r="X42" s="72">
        <f t="shared" si="54"/>
        <v>0</v>
      </c>
      <c r="Y42" s="72">
        <f t="shared" si="54"/>
        <v>0</v>
      </c>
      <c r="Z42" s="73">
        <f t="shared" si="54"/>
        <v>0</v>
      </c>
      <c r="AA42" s="71">
        <f t="shared" si="54"/>
        <v>6</v>
      </c>
      <c r="AB42" s="72">
        <f t="shared" si="54"/>
        <v>0</v>
      </c>
      <c r="AC42" s="72">
        <f t="shared" si="54"/>
        <v>0</v>
      </c>
      <c r="AD42" s="72">
        <f t="shared" si="54"/>
        <v>1</v>
      </c>
      <c r="AE42" s="72">
        <f t="shared" si="54"/>
        <v>0</v>
      </c>
      <c r="AF42" s="72">
        <f t="shared" si="54"/>
        <v>0</v>
      </c>
      <c r="AG42" s="73">
        <f t="shared" si="54"/>
        <v>1</v>
      </c>
      <c r="AH42" s="71">
        <f t="shared" si="54"/>
        <v>13</v>
      </c>
      <c r="AI42" s="72">
        <f t="shared" si="54"/>
        <v>0</v>
      </c>
      <c r="AJ42" s="72">
        <f t="shared" si="54"/>
        <v>0</v>
      </c>
      <c r="AK42" s="72">
        <f t="shared" si="54"/>
        <v>1</v>
      </c>
      <c r="AL42" s="72">
        <f t="shared" si="54"/>
        <v>2</v>
      </c>
      <c r="AM42" s="72">
        <f t="shared" si="54"/>
        <v>0</v>
      </c>
      <c r="AN42" s="73">
        <f t="shared" si="54"/>
        <v>5</v>
      </c>
      <c r="AO42" s="71">
        <f t="shared" si="54"/>
        <v>30</v>
      </c>
      <c r="AP42" s="72">
        <f t="shared" si="54"/>
        <v>0</v>
      </c>
      <c r="AQ42" s="72">
        <f t="shared" si="54"/>
        <v>0</v>
      </c>
      <c r="AR42" s="72">
        <f t="shared" si="54"/>
        <v>1</v>
      </c>
      <c r="AS42" s="72">
        <f t="shared" si="54"/>
        <v>6</v>
      </c>
      <c r="AT42" s="72">
        <f t="shared" si="54"/>
        <v>0</v>
      </c>
      <c r="AU42" s="73">
        <f t="shared" si="54"/>
        <v>12</v>
      </c>
      <c r="AV42" s="71">
        <f t="shared" si="54"/>
        <v>30</v>
      </c>
      <c r="AW42" s="72">
        <f t="shared" si="54"/>
        <v>0</v>
      </c>
      <c r="AX42" s="72">
        <f t="shared" si="54"/>
        <v>0</v>
      </c>
      <c r="AY42" s="72">
        <f t="shared" si="54"/>
        <v>1</v>
      </c>
      <c r="AZ42" s="72">
        <f t="shared" si="54"/>
        <v>6</v>
      </c>
      <c r="BA42" s="72">
        <f t="shared" si="54"/>
        <v>0</v>
      </c>
      <c r="BB42" s="73">
        <f t="shared" si="54"/>
        <v>12</v>
      </c>
      <c r="BC42" s="71">
        <f t="shared" si="54"/>
        <v>0</v>
      </c>
      <c r="BD42" s="72">
        <f t="shared" si="54"/>
        <v>0</v>
      </c>
      <c r="BE42" s="72">
        <f t="shared" si="54"/>
        <v>0</v>
      </c>
      <c r="BF42" s="72">
        <f t="shared" si="54"/>
        <v>0</v>
      </c>
      <c r="BG42" s="72">
        <f t="shared" si="54"/>
        <v>0</v>
      </c>
      <c r="BH42" s="72">
        <f t="shared" si="54"/>
        <v>0</v>
      </c>
      <c r="BI42" s="73">
        <f t="shared" si="54"/>
        <v>0</v>
      </c>
      <c r="BJ42" s="71">
        <f t="shared" si="54"/>
        <v>50</v>
      </c>
      <c r="BK42" s="72">
        <f t="shared" si="54"/>
        <v>0</v>
      </c>
      <c r="BL42" s="72">
        <f t="shared" si="54"/>
        <v>0</v>
      </c>
      <c r="BM42" s="72">
        <f t="shared" si="54"/>
        <v>1</v>
      </c>
      <c r="BN42" s="72">
        <f t="shared" si="54"/>
        <v>12</v>
      </c>
      <c r="BO42" s="72">
        <f t="shared" si="54"/>
        <v>0</v>
      </c>
      <c r="BP42" s="73">
        <f t="shared" si="54"/>
        <v>21</v>
      </c>
      <c r="BQ42" s="71">
        <f t="shared" si="54"/>
        <v>62</v>
      </c>
      <c r="BR42" s="72">
        <f t="shared" si="54"/>
        <v>0</v>
      </c>
      <c r="BS42" s="72">
        <f t="shared" si="54"/>
        <v>0</v>
      </c>
      <c r="BT42" s="72">
        <f t="shared" si="54"/>
        <v>1</v>
      </c>
      <c r="BU42" s="72">
        <f t="shared" ref="BU42" si="56">SUM(BU38:BU41)</f>
        <v>12</v>
      </c>
      <c r="BV42" s="72">
        <f t="shared" si="54"/>
        <v>1</v>
      </c>
      <c r="BW42" s="73">
        <f t="shared" si="54"/>
        <v>29</v>
      </c>
      <c r="BX42" s="71">
        <f t="shared" si="54"/>
        <v>78</v>
      </c>
      <c r="BY42" s="72">
        <f t="shared" ref="BY42:EJ42" si="57">SUM(BY38:BY41)</f>
        <v>0</v>
      </c>
      <c r="BZ42" s="72">
        <f t="shared" si="57"/>
        <v>0</v>
      </c>
      <c r="CA42" s="72">
        <f t="shared" si="57"/>
        <v>1</v>
      </c>
      <c r="CB42" s="72">
        <f t="shared" si="57"/>
        <v>13</v>
      </c>
      <c r="CC42" s="72">
        <f t="shared" si="57"/>
        <v>1</v>
      </c>
      <c r="CD42" s="73">
        <f t="shared" si="57"/>
        <v>35</v>
      </c>
      <c r="CE42" s="71">
        <f t="shared" si="57"/>
        <v>95</v>
      </c>
      <c r="CF42" s="72">
        <f t="shared" si="57"/>
        <v>0</v>
      </c>
      <c r="CG42" s="72">
        <f t="shared" si="57"/>
        <v>1</v>
      </c>
      <c r="CH42" s="72">
        <f t="shared" si="57"/>
        <v>1</v>
      </c>
      <c r="CI42" s="72">
        <f t="shared" si="57"/>
        <v>13</v>
      </c>
      <c r="CJ42" s="72">
        <f t="shared" si="57"/>
        <v>2</v>
      </c>
      <c r="CK42" s="73">
        <f t="shared" si="57"/>
        <v>49</v>
      </c>
      <c r="CL42" s="71">
        <f t="shared" si="57"/>
        <v>134</v>
      </c>
      <c r="CM42" s="72">
        <f t="shared" si="57"/>
        <v>0</v>
      </c>
      <c r="CN42" s="72">
        <f t="shared" si="57"/>
        <v>1</v>
      </c>
      <c r="CO42" s="72">
        <f t="shared" si="57"/>
        <v>1</v>
      </c>
      <c r="CP42" s="72">
        <f t="shared" si="57"/>
        <v>13</v>
      </c>
      <c r="CQ42" s="72">
        <f t="shared" si="57"/>
        <v>5</v>
      </c>
      <c r="CR42" s="73">
        <f t="shared" si="57"/>
        <v>58</v>
      </c>
      <c r="CS42" s="71">
        <f t="shared" si="57"/>
        <v>134</v>
      </c>
      <c r="CT42" s="72">
        <f t="shared" si="57"/>
        <v>0</v>
      </c>
      <c r="CU42" s="72">
        <f t="shared" si="57"/>
        <v>1</v>
      </c>
      <c r="CV42" s="72">
        <f t="shared" si="57"/>
        <v>1</v>
      </c>
      <c r="CW42" s="72">
        <f t="shared" si="57"/>
        <v>13</v>
      </c>
      <c r="CX42" s="72">
        <f t="shared" si="57"/>
        <v>5</v>
      </c>
      <c r="CY42" s="73">
        <f t="shared" si="57"/>
        <v>58</v>
      </c>
      <c r="CZ42" s="71">
        <f t="shared" si="57"/>
        <v>0</v>
      </c>
      <c r="DA42" s="72">
        <f t="shared" si="57"/>
        <v>0</v>
      </c>
      <c r="DB42" s="72">
        <f t="shared" si="57"/>
        <v>0</v>
      </c>
      <c r="DC42" s="72">
        <f t="shared" si="57"/>
        <v>0</v>
      </c>
      <c r="DD42" s="72">
        <f t="shared" si="57"/>
        <v>0</v>
      </c>
      <c r="DE42" s="72">
        <f t="shared" si="57"/>
        <v>0</v>
      </c>
      <c r="DF42" s="73">
        <f t="shared" si="57"/>
        <v>0</v>
      </c>
      <c r="DG42" s="71">
        <f t="shared" si="57"/>
        <v>150</v>
      </c>
      <c r="DH42" s="72">
        <f t="shared" si="57"/>
        <v>0</v>
      </c>
      <c r="DI42" s="72">
        <f t="shared" si="57"/>
        <v>2</v>
      </c>
      <c r="DJ42" s="72">
        <f t="shared" si="57"/>
        <v>1</v>
      </c>
      <c r="DK42" s="72">
        <f t="shared" si="57"/>
        <v>16</v>
      </c>
      <c r="DL42" s="72">
        <f t="shared" si="57"/>
        <v>6</v>
      </c>
      <c r="DM42" s="73">
        <f t="shared" si="57"/>
        <v>61</v>
      </c>
      <c r="DN42" s="71">
        <f t="shared" si="57"/>
        <v>172</v>
      </c>
      <c r="DO42" s="72">
        <f t="shared" si="57"/>
        <v>0</v>
      </c>
      <c r="DP42" s="72">
        <f t="shared" si="57"/>
        <v>3</v>
      </c>
      <c r="DQ42" s="72">
        <f t="shared" si="57"/>
        <v>1</v>
      </c>
      <c r="DR42" s="72">
        <f t="shared" si="57"/>
        <v>18</v>
      </c>
      <c r="DS42" s="72">
        <f t="shared" si="57"/>
        <v>9</v>
      </c>
      <c r="DT42" s="73">
        <f t="shared" si="57"/>
        <v>76</v>
      </c>
      <c r="DU42" s="71">
        <f t="shared" si="57"/>
        <v>196</v>
      </c>
      <c r="DV42" s="72">
        <f t="shared" si="57"/>
        <v>0</v>
      </c>
      <c r="DW42" s="72">
        <f t="shared" si="57"/>
        <v>4</v>
      </c>
      <c r="DX42" s="72">
        <f t="shared" si="57"/>
        <v>2</v>
      </c>
      <c r="DY42" s="72">
        <f t="shared" si="57"/>
        <v>20</v>
      </c>
      <c r="DZ42" s="72">
        <f t="shared" si="57"/>
        <v>11</v>
      </c>
      <c r="EA42" s="73">
        <f t="shared" si="57"/>
        <v>87</v>
      </c>
      <c r="EB42" s="71">
        <f t="shared" si="57"/>
        <v>216</v>
      </c>
      <c r="EC42" s="72">
        <f t="shared" si="57"/>
        <v>1</v>
      </c>
      <c r="ED42" s="72">
        <f t="shared" si="57"/>
        <v>4</v>
      </c>
      <c r="EE42" s="72">
        <f t="shared" si="57"/>
        <v>2</v>
      </c>
      <c r="EF42" s="72">
        <f t="shared" si="57"/>
        <v>22</v>
      </c>
      <c r="EG42" s="72">
        <f t="shared" si="57"/>
        <v>12</v>
      </c>
      <c r="EH42" s="73">
        <f t="shared" si="57"/>
        <v>98</v>
      </c>
      <c r="EI42" s="71">
        <f t="shared" si="57"/>
        <v>228</v>
      </c>
      <c r="EJ42" s="72">
        <f t="shared" si="57"/>
        <v>1</v>
      </c>
      <c r="EK42" s="72">
        <f t="shared" ref="EK42:GE42" si="58">SUM(EK38:EK41)</f>
        <v>5</v>
      </c>
      <c r="EL42" s="72">
        <f t="shared" si="58"/>
        <v>3</v>
      </c>
      <c r="EM42" s="72">
        <f t="shared" si="58"/>
        <v>22</v>
      </c>
      <c r="EN42" s="72">
        <f t="shared" si="58"/>
        <v>12</v>
      </c>
      <c r="EO42" s="73">
        <f t="shared" si="58"/>
        <v>114</v>
      </c>
      <c r="EP42" s="71">
        <f t="shared" si="58"/>
        <v>228</v>
      </c>
      <c r="EQ42" s="72">
        <f t="shared" si="58"/>
        <v>1</v>
      </c>
      <c r="ER42" s="72">
        <f t="shared" si="58"/>
        <v>5</v>
      </c>
      <c r="ES42" s="72">
        <f t="shared" si="58"/>
        <v>3</v>
      </c>
      <c r="ET42" s="72">
        <f t="shared" ref="ET42" si="59">SUM(ET38:ET41)</f>
        <v>22</v>
      </c>
      <c r="EU42" s="72">
        <f t="shared" si="58"/>
        <v>12</v>
      </c>
      <c r="EV42" s="73">
        <f t="shared" si="58"/>
        <v>114</v>
      </c>
      <c r="EW42" s="71">
        <f t="shared" si="58"/>
        <v>0</v>
      </c>
      <c r="EX42" s="72">
        <f t="shared" si="58"/>
        <v>0</v>
      </c>
      <c r="EY42" s="72">
        <f t="shared" si="58"/>
        <v>0</v>
      </c>
      <c r="EZ42" s="72">
        <f t="shared" si="58"/>
        <v>0</v>
      </c>
      <c r="FA42" s="72">
        <f t="shared" si="58"/>
        <v>0</v>
      </c>
      <c r="FB42" s="72">
        <f t="shared" si="58"/>
        <v>0</v>
      </c>
      <c r="FC42" s="73">
        <f t="shared" si="58"/>
        <v>0</v>
      </c>
      <c r="FD42" s="71">
        <f t="shared" si="58"/>
        <v>254</v>
      </c>
      <c r="FE42" s="72">
        <f t="shared" si="58"/>
        <v>1</v>
      </c>
      <c r="FF42" s="72">
        <f t="shared" si="58"/>
        <v>5</v>
      </c>
      <c r="FG42" s="72">
        <f t="shared" si="58"/>
        <v>3</v>
      </c>
      <c r="FH42" s="72">
        <f t="shared" si="58"/>
        <v>25</v>
      </c>
      <c r="FI42" s="72">
        <f t="shared" si="58"/>
        <v>19</v>
      </c>
      <c r="FJ42" s="73">
        <f t="shared" si="58"/>
        <v>125</v>
      </c>
      <c r="FK42" s="71">
        <f t="shared" si="58"/>
        <v>285</v>
      </c>
      <c r="FL42" s="72">
        <f t="shared" si="58"/>
        <v>1</v>
      </c>
      <c r="FM42" s="72">
        <f t="shared" si="58"/>
        <v>7</v>
      </c>
      <c r="FN42" s="72">
        <f t="shared" si="58"/>
        <v>3</v>
      </c>
      <c r="FO42" s="72">
        <f t="shared" si="58"/>
        <v>26</v>
      </c>
      <c r="FP42" s="72">
        <f t="shared" si="58"/>
        <v>25</v>
      </c>
      <c r="FQ42" s="73">
        <f t="shared" si="58"/>
        <v>139</v>
      </c>
      <c r="FR42" s="71">
        <f t="shared" si="58"/>
        <v>320</v>
      </c>
      <c r="FS42" s="72">
        <f t="shared" si="58"/>
        <v>1</v>
      </c>
      <c r="FT42" s="72">
        <f t="shared" si="58"/>
        <v>7</v>
      </c>
      <c r="FU42" s="72">
        <f t="shared" si="58"/>
        <v>3</v>
      </c>
      <c r="FV42" s="72">
        <f t="shared" si="58"/>
        <v>31</v>
      </c>
      <c r="FW42" s="72">
        <f t="shared" si="58"/>
        <v>27</v>
      </c>
      <c r="FX42" s="73">
        <f t="shared" si="58"/>
        <v>164</v>
      </c>
      <c r="FY42" s="71">
        <f t="shared" si="58"/>
        <v>393</v>
      </c>
      <c r="FZ42" s="72">
        <f t="shared" si="58"/>
        <v>1</v>
      </c>
      <c r="GA42" s="72">
        <f t="shared" si="58"/>
        <v>8</v>
      </c>
      <c r="GB42" s="72">
        <f t="shared" si="58"/>
        <v>3</v>
      </c>
      <c r="GC42" s="72">
        <f t="shared" ref="GC42" si="60">SUM(GC38:GC41)</f>
        <v>36</v>
      </c>
      <c r="GD42" s="72">
        <f t="shared" si="58"/>
        <v>39</v>
      </c>
      <c r="GE42" s="73">
        <f t="shared" si="58"/>
        <v>202</v>
      </c>
      <c r="GF42" s="113">
        <f t="shared" si="0"/>
        <v>682</v>
      </c>
      <c r="GG42" s="71">
        <f t="shared" ref="GG42:GI42" si="61">SUM(GG38:GG41)</f>
        <v>0</v>
      </c>
      <c r="GH42" s="72">
        <f t="shared" si="61"/>
        <v>0</v>
      </c>
      <c r="GI42" s="72">
        <f t="shared" si="61"/>
        <v>0</v>
      </c>
      <c r="GJ42" s="72">
        <f t="shared" ref="GJ42" si="62">SUM(GJ38:GJ41)</f>
        <v>0</v>
      </c>
      <c r="GK42" s="72">
        <f>SUM(GK38:GK41)</f>
        <v>0</v>
      </c>
      <c r="GL42" s="72">
        <f t="shared" ref="GL42:GM42" si="63">SUM(GL38:GL41)</f>
        <v>0</v>
      </c>
      <c r="GM42" s="73">
        <f t="shared" si="63"/>
        <v>0</v>
      </c>
      <c r="GN42" s="113">
        <f t="shared" si="5"/>
        <v>0</v>
      </c>
    </row>
    <row r="43" spans="1:196" ht="12.75" x14ac:dyDescent="0.2">
      <c r="A43" s="46"/>
      <c r="B43" s="47" t="s">
        <v>31</v>
      </c>
      <c r="C43" s="48"/>
      <c r="D43" s="48">
        <f>D21+D29+D33+D37+D42</f>
        <v>1985</v>
      </c>
      <c r="E43" s="51">
        <f t="shared" ref="E43:AJ43" si="64">SUM(E21,E29,E33,E37,E42)</f>
        <v>465</v>
      </c>
      <c r="F43" s="51">
        <f t="shared" si="64"/>
        <v>5</v>
      </c>
      <c r="G43" s="51">
        <f t="shared" si="64"/>
        <v>20</v>
      </c>
      <c r="H43" s="51">
        <f t="shared" si="64"/>
        <v>10</v>
      </c>
      <c r="I43" s="51">
        <f t="shared" si="64"/>
        <v>85</v>
      </c>
      <c r="J43" s="51">
        <f t="shared" si="64"/>
        <v>55</v>
      </c>
      <c r="K43" s="51">
        <f t="shared" si="64"/>
        <v>1400</v>
      </c>
      <c r="L43" s="49">
        <f t="shared" si="64"/>
        <v>370</v>
      </c>
      <c r="M43" s="84">
        <f t="shared" si="64"/>
        <v>8</v>
      </c>
      <c r="N43" s="85">
        <f t="shared" si="64"/>
        <v>0</v>
      </c>
      <c r="O43" s="85">
        <f t="shared" si="64"/>
        <v>0</v>
      </c>
      <c r="P43" s="85">
        <f t="shared" si="64"/>
        <v>0</v>
      </c>
      <c r="Q43" s="85">
        <f t="shared" si="64"/>
        <v>0</v>
      </c>
      <c r="R43" s="85">
        <f t="shared" si="64"/>
        <v>0</v>
      </c>
      <c r="S43" s="86">
        <f t="shared" si="64"/>
        <v>1</v>
      </c>
      <c r="T43" s="84">
        <f t="shared" si="64"/>
        <v>19</v>
      </c>
      <c r="U43" s="85">
        <f t="shared" si="64"/>
        <v>0</v>
      </c>
      <c r="V43" s="85">
        <f t="shared" si="64"/>
        <v>0</v>
      </c>
      <c r="W43" s="85">
        <f t="shared" si="64"/>
        <v>0</v>
      </c>
      <c r="X43" s="85">
        <f t="shared" si="64"/>
        <v>8</v>
      </c>
      <c r="Y43" s="85">
        <f t="shared" si="64"/>
        <v>2</v>
      </c>
      <c r="Z43" s="86">
        <f t="shared" si="64"/>
        <v>2</v>
      </c>
      <c r="AA43" s="84">
        <f t="shared" si="64"/>
        <v>48</v>
      </c>
      <c r="AB43" s="85">
        <f t="shared" si="64"/>
        <v>0</v>
      </c>
      <c r="AC43" s="85">
        <f t="shared" si="64"/>
        <v>0</v>
      </c>
      <c r="AD43" s="85">
        <f t="shared" si="64"/>
        <v>1</v>
      </c>
      <c r="AE43" s="85">
        <f t="shared" si="64"/>
        <v>10</v>
      </c>
      <c r="AF43" s="85">
        <f t="shared" si="64"/>
        <v>3</v>
      </c>
      <c r="AG43" s="86">
        <f t="shared" si="64"/>
        <v>8</v>
      </c>
      <c r="AH43" s="84">
        <f t="shared" si="64"/>
        <v>92</v>
      </c>
      <c r="AI43" s="85">
        <f t="shared" si="64"/>
        <v>0</v>
      </c>
      <c r="AJ43" s="85">
        <f t="shared" si="64"/>
        <v>0</v>
      </c>
      <c r="AK43" s="85">
        <f t="shared" ref="AK43:BP43" si="65">SUM(AK21,AK29,AK33,AK37,AK42)</f>
        <v>1</v>
      </c>
      <c r="AL43" s="85">
        <f t="shared" si="65"/>
        <v>30</v>
      </c>
      <c r="AM43" s="85">
        <f t="shared" si="65"/>
        <v>9</v>
      </c>
      <c r="AN43" s="86">
        <f t="shared" si="65"/>
        <v>16</v>
      </c>
      <c r="AO43" s="84">
        <f t="shared" si="65"/>
        <v>152</v>
      </c>
      <c r="AP43" s="85">
        <f t="shared" si="65"/>
        <v>0</v>
      </c>
      <c r="AQ43" s="85">
        <f t="shared" si="65"/>
        <v>0</v>
      </c>
      <c r="AR43" s="85">
        <f t="shared" si="65"/>
        <v>3</v>
      </c>
      <c r="AS43" s="85">
        <f t="shared" si="65"/>
        <v>43</v>
      </c>
      <c r="AT43" s="85">
        <f t="shared" si="65"/>
        <v>14</v>
      </c>
      <c r="AU43" s="86">
        <f t="shared" si="65"/>
        <v>28</v>
      </c>
      <c r="AV43" s="84">
        <f t="shared" si="65"/>
        <v>188</v>
      </c>
      <c r="AW43" s="85">
        <f t="shared" si="65"/>
        <v>0</v>
      </c>
      <c r="AX43" s="85">
        <f t="shared" si="65"/>
        <v>0</v>
      </c>
      <c r="AY43" s="85">
        <f t="shared" si="65"/>
        <v>3</v>
      </c>
      <c r="AZ43" s="85">
        <f t="shared" si="65"/>
        <v>43</v>
      </c>
      <c r="BA43" s="85">
        <f t="shared" si="65"/>
        <v>16</v>
      </c>
      <c r="BB43" s="86">
        <f t="shared" si="65"/>
        <v>35</v>
      </c>
      <c r="BC43" s="84">
        <f t="shared" si="65"/>
        <v>0</v>
      </c>
      <c r="BD43" s="85">
        <f t="shared" si="65"/>
        <v>0</v>
      </c>
      <c r="BE43" s="85">
        <f t="shared" si="65"/>
        <v>0</v>
      </c>
      <c r="BF43" s="85">
        <f t="shared" si="65"/>
        <v>0</v>
      </c>
      <c r="BG43" s="85">
        <f t="shared" si="65"/>
        <v>0</v>
      </c>
      <c r="BH43" s="85">
        <f t="shared" si="65"/>
        <v>0</v>
      </c>
      <c r="BI43" s="86">
        <f t="shared" si="65"/>
        <v>0</v>
      </c>
      <c r="BJ43" s="84">
        <f t="shared" si="65"/>
        <v>251</v>
      </c>
      <c r="BK43" s="85">
        <f t="shared" si="65"/>
        <v>0</v>
      </c>
      <c r="BL43" s="85">
        <f t="shared" si="65"/>
        <v>0</v>
      </c>
      <c r="BM43" s="85">
        <f t="shared" si="65"/>
        <v>3</v>
      </c>
      <c r="BN43" s="85">
        <f t="shared" si="65"/>
        <v>62</v>
      </c>
      <c r="BO43" s="85">
        <f t="shared" si="65"/>
        <v>17</v>
      </c>
      <c r="BP43" s="86">
        <f t="shared" si="65"/>
        <v>48</v>
      </c>
      <c r="BQ43" s="84">
        <f t="shared" ref="BQ43:CV43" si="66">SUM(BQ21,BQ29,BQ33,BQ37,BQ42)</f>
        <v>313</v>
      </c>
      <c r="BR43" s="85">
        <f t="shared" si="66"/>
        <v>0</v>
      </c>
      <c r="BS43" s="85">
        <f t="shared" si="66"/>
        <v>1</v>
      </c>
      <c r="BT43" s="85">
        <f t="shared" si="66"/>
        <v>3</v>
      </c>
      <c r="BU43" s="85">
        <f t="shared" si="66"/>
        <v>70</v>
      </c>
      <c r="BV43" s="85">
        <f t="shared" si="66"/>
        <v>23</v>
      </c>
      <c r="BW43" s="86">
        <f t="shared" si="66"/>
        <v>63</v>
      </c>
      <c r="BX43" s="84">
        <f t="shared" si="66"/>
        <v>372</v>
      </c>
      <c r="BY43" s="85">
        <f t="shared" si="66"/>
        <v>0</v>
      </c>
      <c r="BZ43" s="85">
        <f t="shared" si="66"/>
        <v>3</v>
      </c>
      <c r="CA43" s="85">
        <f t="shared" si="66"/>
        <v>6</v>
      </c>
      <c r="CB43" s="85">
        <f t="shared" si="66"/>
        <v>86</v>
      </c>
      <c r="CC43" s="85">
        <f t="shared" si="66"/>
        <v>28</v>
      </c>
      <c r="CD43" s="86">
        <f t="shared" si="66"/>
        <v>75</v>
      </c>
      <c r="CE43" s="84">
        <f t="shared" si="66"/>
        <v>421</v>
      </c>
      <c r="CF43" s="85">
        <f t="shared" si="66"/>
        <v>0</v>
      </c>
      <c r="CG43" s="85">
        <f t="shared" si="66"/>
        <v>5</v>
      </c>
      <c r="CH43" s="85">
        <f t="shared" si="66"/>
        <v>7</v>
      </c>
      <c r="CI43" s="85">
        <f t="shared" si="66"/>
        <v>94</v>
      </c>
      <c r="CJ43" s="85">
        <f t="shared" si="66"/>
        <v>35</v>
      </c>
      <c r="CK43" s="86">
        <f t="shared" si="66"/>
        <v>96</v>
      </c>
      <c r="CL43" s="84">
        <f t="shared" si="66"/>
        <v>502</v>
      </c>
      <c r="CM43" s="85">
        <f t="shared" si="66"/>
        <v>0</v>
      </c>
      <c r="CN43" s="85">
        <f t="shared" si="66"/>
        <v>6</v>
      </c>
      <c r="CO43" s="85">
        <f t="shared" si="66"/>
        <v>7</v>
      </c>
      <c r="CP43" s="85">
        <f t="shared" si="66"/>
        <v>94</v>
      </c>
      <c r="CQ43" s="85">
        <f t="shared" si="66"/>
        <v>40</v>
      </c>
      <c r="CR43" s="86">
        <f t="shared" si="66"/>
        <v>107</v>
      </c>
      <c r="CS43" s="84">
        <f t="shared" si="66"/>
        <v>517</v>
      </c>
      <c r="CT43" s="85">
        <f t="shared" si="66"/>
        <v>0</v>
      </c>
      <c r="CU43" s="85">
        <f t="shared" si="66"/>
        <v>6</v>
      </c>
      <c r="CV43" s="85">
        <f t="shared" si="66"/>
        <v>7</v>
      </c>
      <c r="CW43" s="85">
        <f t="shared" ref="CW43:EB43" si="67">SUM(CW21,CW29,CW33,CW37,CW42)</f>
        <v>94</v>
      </c>
      <c r="CX43" s="85">
        <f t="shared" si="67"/>
        <v>40</v>
      </c>
      <c r="CY43" s="86">
        <f t="shared" si="67"/>
        <v>110</v>
      </c>
      <c r="CZ43" s="84">
        <f t="shared" si="67"/>
        <v>0</v>
      </c>
      <c r="DA43" s="85">
        <f t="shared" si="67"/>
        <v>0</v>
      </c>
      <c r="DB43" s="85">
        <f t="shared" si="67"/>
        <v>0</v>
      </c>
      <c r="DC43" s="85">
        <f t="shared" si="67"/>
        <v>0</v>
      </c>
      <c r="DD43" s="85">
        <f t="shared" si="67"/>
        <v>0</v>
      </c>
      <c r="DE43" s="85">
        <f t="shared" si="67"/>
        <v>0</v>
      </c>
      <c r="DF43" s="86">
        <f t="shared" si="67"/>
        <v>0</v>
      </c>
      <c r="DG43" s="84">
        <f t="shared" si="67"/>
        <v>581</v>
      </c>
      <c r="DH43" s="85">
        <f t="shared" si="67"/>
        <v>0</v>
      </c>
      <c r="DI43" s="85">
        <f t="shared" si="67"/>
        <v>7</v>
      </c>
      <c r="DJ43" s="85">
        <f t="shared" si="67"/>
        <v>7</v>
      </c>
      <c r="DK43" s="85">
        <f t="shared" si="67"/>
        <v>115</v>
      </c>
      <c r="DL43" s="85">
        <f t="shared" si="67"/>
        <v>44</v>
      </c>
      <c r="DM43" s="86">
        <f t="shared" si="67"/>
        <v>117</v>
      </c>
      <c r="DN43" s="84">
        <f t="shared" si="67"/>
        <v>641</v>
      </c>
      <c r="DO43" s="85">
        <f t="shared" si="67"/>
        <v>0</v>
      </c>
      <c r="DP43" s="85">
        <f t="shared" si="67"/>
        <v>8</v>
      </c>
      <c r="DQ43" s="85">
        <f t="shared" si="67"/>
        <v>7</v>
      </c>
      <c r="DR43" s="85">
        <f t="shared" si="67"/>
        <v>137</v>
      </c>
      <c r="DS43" s="85">
        <f t="shared" si="67"/>
        <v>49</v>
      </c>
      <c r="DT43" s="86">
        <f t="shared" si="67"/>
        <v>136</v>
      </c>
      <c r="DU43" s="84">
        <f t="shared" si="67"/>
        <v>696</v>
      </c>
      <c r="DV43" s="85">
        <f t="shared" si="67"/>
        <v>0</v>
      </c>
      <c r="DW43" s="85">
        <f t="shared" si="67"/>
        <v>9</v>
      </c>
      <c r="DX43" s="85">
        <f t="shared" si="67"/>
        <v>8</v>
      </c>
      <c r="DY43" s="85">
        <f t="shared" si="67"/>
        <v>161</v>
      </c>
      <c r="DZ43" s="85">
        <f t="shared" si="67"/>
        <v>62</v>
      </c>
      <c r="EA43" s="86">
        <f t="shared" si="67"/>
        <v>155</v>
      </c>
      <c r="EB43" s="84">
        <f t="shared" si="67"/>
        <v>750</v>
      </c>
      <c r="EC43" s="85">
        <f t="shared" ref="EC43:FH43" si="68">SUM(EC21,EC29,EC33,EC37,EC42)</f>
        <v>1</v>
      </c>
      <c r="ED43" s="85">
        <f t="shared" si="68"/>
        <v>9</v>
      </c>
      <c r="EE43" s="85">
        <f t="shared" si="68"/>
        <v>9</v>
      </c>
      <c r="EF43" s="85">
        <f t="shared" si="68"/>
        <v>187</v>
      </c>
      <c r="EG43" s="85">
        <f t="shared" si="68"/>
        <v>68</v>
      </c>
      <c r="EH43" s="86">
        <f t="shared" si="68"/>
        <v>169</v>
      </c>
      <c r="EI43" s="84">
        <f t="shared" si="68"/>
        <v>785</v>
      </c>
      <c r="EJ43" s="85">
        <f t="shared" si="68"/>
        <v>1</v>
      </c>
      <c r="EK43" s="85">
        <f t="shared" si="68"/>
        <v>11</v>
      </c>
      <c r="EL43" s="85">
        <f t="shared" si="68"/>
        <v>10</v>
      </c>
      <c r="EM43" s="85">
        <f t="shared" si="68"/>
        <v>198</v>
      </c>
      <c r="EN43" s="85">
        <f t="shared" si="68"/>
        <v>76</v>
      </c>
      <c r="EO43" s="86">
        <f t="shared" si="68"/>
        <v>199</v>
      </c>
      <c r="EP43" s="84">
        <f t="shared" si="68"/>
        <v>800</v>
      </c>
      <c r="EQ43" s="85">
        <f t="shared" si="68"/>
        <v>1</v>
      </c>
      <c r="ER43" s="85">
        <f t="shared" si="68"/>
        <v>11</v>
      </c>
      <c r="ES43" s="85">
        <f t="shared" si="68"/>
        <v>10</v>
      </c>
      <c r="ET43" s="85">
        <f t="shared" ref="ET43" si="69">SUM(ET21,ET29,ET33,ET37,ET42)</f>
        <v>198</v>
      </c>
      <c r="EU43" s="85">
        <f t="shared" si="68"/>
        <v>83</v>
      </c>
      <c r="EV43" s="86">
        <f t="shared" si="68"/>
        <v>202</v>
      </c>
      <c r="EW43" s="84">
        <f t="shared" si="68"/>
        <v>0</v>
      </c>
      <c r="EX43" s="85">
        <f t="shared" si="68"/>
        <v>0</v>
      </c>
      <c r="EY43" s="85">
        <f t="shared" si="68"/>
        <v>0</v>
      </c>
      <c r="EZ43" s="85">
        <f t="shared" si="68"/>
        <v>0</v>
      </c>
      <c r="FA43" s="85">
        <f t="shared" si="68"/>
        <v>0</v>
      </c>
      <c r="FB43" s="85">
        <f t="shared" si="68"/>
        <v>0</v>
      </c>
      <c r="FC43" s="86">
        <f t="shared" si="68"/>
        <v>0</v>
      </c>
      <c r="FD43" s="84">
        <f t="shared" si="68"/>
        <v>859</v>
      </c>
      <c r="FE43" s="85">
        <f t="shared" si="68"/>
        <v>2</v>
      </c>
      <c r="FF43" s="85">
        <f t="shared" si="68"/>
        <v>11</v>
      </c>
      <c r="FG43" s="85">
        <f t="shared" si="68"/>
        <v>10</v>
      </c>
      <c r="FH43" s="85">
        <f t="shared" si="68"/>
        <v>217</v>
      </c>
      <c r="FI43" s="85">
        <f t="shared" ref="FI43:GE43" si="70">SUM(FI21,FI29,FI33,FI37,FI42)</f>
        <v>100</v>
      </c>
      <c r="FJ43" s="86">
        <f t="shared" si="70"/>
        <v>220</v>
      </c>
      <c r="FK43" s="84">
        <f t="shared" si="70"/>
        <v>955</v>
      </c>
      <c r="FL43" s="85">
        <f t="shared" si="70"/>
        <v>2</v>
      </c>
      <c r="FM43" s="85">
        <f t="shared" si="70"/>
        <v>13</v>
      </c>
      <c r="FN43" s="85">
        <f t="shared" si="70"/>
        <v>10</v>
      </c>
      <c r="FO43" s="85">
        <f t="shared" si="70"/>
        <v>239</v>
      </c>
      <c r="FP43" s="85">
        <f t="shared" si="70"/>
        <v>111</v>
      </c>
      <c r="FQ43" s="86">
        <f t="shared" si="70"/>
        <v>242</v>
      </c>
      <c r="FR43" s="84">
        <f t="shared" si="70"/>
        <v>1050</v>
      </c>
      <c r="FS43" s="85">
        <f t="shared" si="70"/>
        <v>4</v>
      </c>
      <c r="FT43" s="85">
        <f t="shared" si="70"/>
        <v>13</v>
      </c>
      <c r="FU43" s="85">
        <f t="shared" si="70"/>
        <v>11</v>
      </c>
      <c r="FV43" s="85">
        <f t="shared" si="70"/>
        <v>261</v>
      </c>
      <c r="FW43" s="85">
        <f t="shared" si="70"/>
        <v>129</v>
      </c>
      <c r="FX43" s="86">
        <f t="shared" si="70"/>
        <v>286</v>
      </c>
      <c r="FY43" s="84">
        <f t="shared" si="70"/>
        <v>1259</v>
      </c>
      <c r="FZ43" s="85">
        <f t="shared" si="70"/>
        <v>6</v>
      </c>
      <c r="GA43" s="85">
        <f t="shared" si="70"/>
        <v>15</v>
      </c>
      <c r="GB43" s="85">
        <f t="shared" si="70"/>
        <v>13</v>
      </c>
      <c r="GC43" s="85">
        <f t="shared" ref="GC43" si="71">SUM(GC21,GC29,GC33,GC37,GC42)</f>
        <v>290</v>
      </c>
      <c r="GD43" s="85">
        <f t="shared" si="70"/>
        <v>184</v>
      </c>
      <c r="GE43" s="86">
        <f t="shared" si="70"/>
        <v>369</v>
      </c>
      <c r="GF43" s="110">
        <f t="shared" si="0"/>
        <v>2136</v>
      </c>
      <c r="GG43" s="87">
        <f t="shared" ref="GG43:GM43" si="72">SUM(GG21,GG29,GG33,GG37,GG42)</f>
        <v>0</v>
      </c>
      <c r="GH43" s="85">
        <f t="shared" si="72"/>
        <v>0</v>
      </c>
      <c r="GI43" s="85">
        <f t="shared" si="72"/>
        <v>0</v>
      </c>
      <c r="GJ43" s="85">
        <f t="shared" si="72"/>
        <v>0</v>
      </c>
      <c r="GK43" s="85">
        <f t="shared" si="72"/>
        <v>0</v>
      </c>
      <c r="GL43" s="85">
        <f t="shared" si="72"/>
        <v>0</v>
      </c>
      <c r="GM43" s="86">
        <f t="shared" si="72"/>
        <v>0</v>
      </c>
      <c r="GN43" s="110">
        <f t="shared" si="5"/>
        <v>0</v>
      </c>
    </row>
    <row r="44" spans="1:196" ht="6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96" x14ac:dyDescent="0.2">
      <c r="A45" s="2" t="s">
        <v>33</v>
      </c>
      <c r="B45" s="89" t="s">
        <v>20</v>
      </c>
    </row>
    <row r="46" spans="1:196" x14ac:dyDescent="0.2">
      <c r="A46" s="2" t="s">
        <v>34</v>
      </c>
      <c r="B46" s="89" t="s">
        <v>27</v>
      </c>
    </row>
    <row r="47" spans="1:196" x14ac:dyDescent="0.2">
      <c r="A47" s="2" t="s">
        <v>35</v>
      </c>
      <c r="B47" s="2" t="s">
        <v>32</v>
      </c>
    </row>
    <row r="48" spans="1:196" x14ac:dyDescent="0.2">
      <c r="A48" s="2" t="s">
        <v>36</v>
      </c>
      <c r="B48" s="2" t="s">
        <v>21</v>
      </c>
      <c r="AQ48" s="2" t="s">
        <v>23</v>
      </c>
    </row>
    <row r="49" spans="1:2" x14ac:dyDescent="0.2">
      <c r="A49" s="2" t="s">
        <v>37</v>
      </c>
      <c r="B49" s="2" t="s">
        <v>38</v>
      </c>
    </row>
    <row r="50" spans="1:2" x14ac:dyDescent="0.2">
      <c r="A50" s="2" t="s">
        <v>4</v>
      </c>
      <c r="B50" s="2" t="s">
        <v>39</v>
      </c>
    </row>
  </sheetData>
  <sheetProtection algorithmName="SHA-512" hashValue="SNzu/LCEXQDI1DcZI+tmnM3DJl+EcW7wXFPnXNTbRUd8tM/z3Wn6bWY04Kr0P3/gXrD9fiJr0auFoZPB6tBIJA==" saltValue="Dejf4m+whDNMVFJ+22hGaQ==" spinCount="100000" sheet="1" objects="1" scenarios="1"/>
  <mergeCells count="423">
    <mergeCell ref="EJ14:EJ16"/>
    <mergeCell ref="GG14:GG16"/>
    <mergeCell ref="GH14:GH16"/>
    <mergeCell ref="GI14:GI16"/>
    <mergeCell ref="GK14:GK16"/>
    <mergeCell ref="GL14:GL16"/>
    <mergeCell ref="GM14:GM16"/>
    <mergeCell ref="GN14:GN16"/>
    <mergeCell ref="GG6:GM6"/>
    <mergeCell ref="GN6:GN7"/>
    <mergeCell ref="GG9:GG10"/>
    <mergeCell ref="GH9:GH10"/>
    <mergeCell ref="GI9:GI10"/>
    <mergeCell ref="GK9:GK10"/>
    <mergeCell ref="GL9:GL10"/>
    <mergeCell ref="GM9:GM10"/>
    <mergeCell ref="GN9:GN10"/>
    <mergeCell ref="GJ9:GJ10"/>
    <mergeCell ref="GJ14:GJ16"/>
    <mergeCell ref="EY14:EY16"/>
    <mergeCell ref="FA14:FA16"/>
    <mergeCell ref="FB14:FB16"/>
    <mergeCell ref="FC14:FC16"/>
    <mergeCell ref="EU14:EU16"/>
    <mergeCell ref="EW14:EW16"/>
    <mergeCell ref="EV14:EV16"/>
    <mergeCell ref="ET14:ET16"/>
    <mergeCell ref="EX14:EX16"/>
    <mergeCell ref="DZ14:DZ16"/>
    <mergeCell ref="ES14:ES16"/>
    <mergeCell ref="DW14:DW16"/>
    <mergeCell ref="DO14:DO16"/>
    <mergeCell ref="DP14:DP16"/>
    <mergeCell ref="DR14:DR16"/>
    <mergeCell ref="DS14:DS16"/>
    <mergeCell ref="DT14:DT16"/>
    <mergeCell ref="DU14:DU16"/>
    <mergeCell ref="ER14:ER16"/>
    <mergeCell ref="EO14:EO16"/>
    <mergeCell ref="EP14:EP16"/>
    <mergeCell ref="EQ14:EQ16"/>
    <mergeCell ref="EK14:EK16"/>
    <mergeCell ref="EM14:EM16"/>
    <mergeCell ref="EN14:EN16"/>
    <mergeCell ref="EA14:EA16"/>
    <mergeCell ref="EB14:EB16"/>
    <mergeCell ref="EC14:EC16"/>
    <mergeCell ref="ED14:ED16"/>
    <mergeCell ref="EF14:EF16"/>
    <mergeCell ref="EG14:EG16"/>
    <mergeCell ref="EH14:EH16"/>
    <mergeCell ref="EI14:EI16"/>
    <mergeCell ref="CB14:CB16"/>
    <mergeCell ref="CC14:CC16"/>
    <mergeCell ref="AW14:AW16"/>
    <mergeCell ref="CA14:CA16"/>
    <mergeCell ref="AX14:AX16"/>
    <mergeCell ref="AZ14:AZ16"/>
    <mergeCell ref="BA14:BA16"/>
    <mergeCell ref="BB14:BB16"/>
    <mergeCell ref="BC14:BC16"/>
    <mergeCell ref="BD14:BD16"/>
    <mergeCell ref="BE14:BE16"/>
    <mergeCell ref="BG14:BG16"/>
    <mergeCell ref="BH14:BH16"/>
    <mergeCell ref="BI14:BI16"/>
    <mergeCell ref="BV14:BV16"/>
    <mergeCell ref="CQ14:CQ16"/>
    <mergeCell ref="CR14:CR16"/>
    <mergeCell ref="CP14:CP16"/>
    <mergeCell ref="CO14:CO16"/>
    <mergeCell ref="DB14:DB16"/>
    <mergeCell ref="DD14:DD16"/>
    <mergeCell ref="DI14:DI16"/>
    <mergeCell ref="DK14:DK16"/>
    <mergeCell ref="CV14:CV16"/>
    <mergeCell ref="CE14:CE16"/>
    <mergeCell ref="CF14:CF16"/>
    <mergeCell ref="CG14:CG16"/>
    <mergeCell ref="CI14:CI16"/>
    <mergeCell ref="CJ14:CJ16"/>
    <mergeCell ref="CK14:CK16"/>
    <mergeCell ref="CL14:CL16"/>
    <mergeCell ref="CM14:CM16"/>
    <mergeCell ref="CN14:CN16"/>
    <mergeCell ref="CH14:CH16"/>
    <mergeCell ref="BW14:BW16"/>
    <mergeCell ref="BX14:BX16"/>
    <mergeCell ref="BY14:BY16"/>
    <mergeCell ref="BZ14:BZ16"/>
    <mergeCell ref="BJ14:BJ16"/>
    <mergeCell ref="BK14:BK16"/>
    <mergeCell ref="BL14:BL16"/>
    <mergeCell ref="BN14:BN16"/>
    <mergeCell ref="BO14:BO16"/>
    <mergeCell ref="BP14:BP16"/>
    <mergeCell ref="BQ14:BQ16"/>
    <mergeCell ref="BR14:BR16"/>
    <mergeCell ref="BU14:BU16"/>
    <mergeCell ref="AV14:AV16"/>
    <mergeCell ref="AL14:AL16"/>
    <mergeCell ref="AA14:AA16"/>
    <mergeCell ref="AB14:AB16"/>
    <mergeCell ref="AC14:AC16"/>
    <mergeCell ref="AE14:AE16"/>
    <mergeCell ref="AF14:AF16"/>
    <mergeCell ref="AG14:AG16"/>
    <mergeCell ref="AH14:AH16"/>
    <mergeCell ref="AI14:AI16"/>
    <mergeCell ref="AJ14:AJ16"/>
    <mergeCell ref="AD14:AD16"/>
    <mergeCell ref="AS14:AS16"/>
    <mergeCell ref="AT14:AT16"/>
    <mergeCell ref="AU14:AU16"/>
    <mergeCell ref="E14:E16"/>
    <mergeCell ref="F14:F16"/>
    <mergeCell ref="G14:G16"/>
    <mergeCell ref="I14:I16"/>
    <mergeCell ref="J14:J16"/>
    <mergeCell ref="K14:K16"/>
    <mergeCell ref="L14:L16"/>
    <mergeCell ref="M14:M16"/>
    <mergeCell ref="N14:N16"/>
    <mergeCell ref="H14:H16"/>
    <mergeCell ref="O14:O16"/>
    <mergeCell ref="Q14:Q16"/>
    <mergeCell ref="R14:R16"/>
    <mergeCell ref="U9:U10"/>
    <mergeCell ref="V9:V10"/>
    <mergeCell ref="X9:X10"/>
    <mergeCell ref="Y9:Y10"/>
    <mergeCell ref="AF9:AF10"/>
    <mergeCell ref="AG9:AG10"/>
    <mergeCell ref="Z9:Z10"/>
    <mergeCell ref="AA9:AA10"/>
    <mergeCell ref="AB9:AB10"/>
    <mergeCell ref="AC9:AC10"/>
    <mergeCell ref="AE9:AE10"/>
    <mergeCell ref="AD9:AD10"/>
    <mergeCell ref="S9:S10"/>
    <mergeCell ref="S14:S16"/>
    <mergeCell ref="T14:T16"/>
    <mergeCell ref="U14:U16"/>
    <mergeCell ref="V14:V16"/>
    <mergeCell ref="X14:X16"/>
    <mergeCell ref="Y14:Y16"/>
    <mergeCell ref="Z14:Z16"/>
    <mergeCell ref="B38:B41"/>
    <mergeCell ref="B8:B20"/>
    <mergeCell ref="B34:B36"/>
    <mergeCell ref="B30:B32"/>
    <mergeCell ref="B22:B28"/>
    <mergeCell ref="FY6:GE6"/>
    <mergeCell ref="E6:L6"/>
    <mergeCell ref="A6:A7"/>
    <mergeCell ref="M6:S6"/>
    <mergeCell ref="B6:B7"/>
    <mergeCell ref="C6:C7"/>
    <mergeCell ref="D6:D7"/>
    <mergeCell ref="BX6:CD6"/>
    <mergeCell ref="AH6:AN6"/>
    <mergeCell ref="AO6:AU6"/>
    <mergeCell ref="T6:Z6"/>
    <mergeCell ref="AA6:AG6"/>
    <mergeCell ref="EW6:FC6"/>
    <mergeCell ref="FD6:FJ6"/>
    <mergeCell ref="FK6:FQ6"/>
    <mergeCell ref="DU6:EA6"/>
    <mergeCell ref="G9:G10"/>
    <mergeCell ref="I9:I10"/>
    <mergeCell ref="J9:J10"/>
    <mergeCell ref="E9:E10"/>
    <mergeCell ref="F9:F10"/>
    <mergeCell ref="K1:L1"/>
    <mergeCell ref="DN6:DT6"/>
    <mergeCell ref="CE6:CK6"/>
    <mergeCell ref="CL6:CR6"/>
    <mergeCell ref="AV6:BB6"/>
    <mergeCell ref="BC6:BI6"/>
    <mergeCell ref="BJ6:BP6"/>
    <mergeCell ref="BQ6:BW6"/>
    <mergeCell ref="AH9:AH10"/>
    <mergeCell ref="AI9:AI10"/>
    <mergeCell ref="AJ9:AJ10"/>
    <mergeCell ref="AL9:AL10"/>
    <mergeCell ref="AM9:AM10"/>
    <mergeCell ref="M9:M10"/>
    <mergeCell ref="N9:N10"/>
    <mergeCell ref="O9:O10"/>
    <mergeCell ref="Q9:Q10"/>
    <mergeCell ref="R9:R10"/>
    <mergeCell ref="K9:K10"/>
    <mergeCell ref="L9:L10"/>
    <mergeCell ref="T9:T10"/>
    <mergeCell ref="BX9:BX10"/>
    <mergeCell ref="EB6:EH6"/>
    <mergeCell ref="EI6:EO6"/>
    <mergeCell ref="EP6:EV6"/>
    <mergeCell ref="CS6:CY6"/>
    <mergeCell ref="CZ6:DF6"/>
    <mergeCell ref="DG6:DM6"/>
    <mergeCell ref="DI9:DI10"/>
    <mergeCell ref="DJ9:DJ10"/>
    <mergeCell ref="DK9:DK10"/>
    <mergeCell ref="DL9:DL10"/>
    <mergeCell ref="EU9:EU10"/>
    <mergeCell ref="EV9:EV10"/>
    <mergeCell ref="EM9:EM10"/>
    <mergeCell ref="EN9:EN10"/>
    <mergeCell ref="ES9:ES10"/>
    <mergeCell ref="EF9:EF10"/>
    <mergeCell ref="EG9:EG10"/>
    <mergeCell ref="EH9:EH10"/>
    <mergeCell ref="DE9:DE10"/>
    <mergeCell ref="DF9:DF10"/>
    <mergeCell ref="DZ9:DZ10"/>
    <mergeCell ref="EA9:EA10"/>
    <mergeCell ref="EB9:EB10"/>
    <mergeCell ref="EC9:EC10"/>
    <mergeCell ref="EW9:EW10"/>
    <mergeCell ref="EX9:EX10"/>
    <mergeCell ref="EY9:EY10"/>
    <mergeCell ref="ET9:ET10"/>
    <mergeCell ref="FG9:FG10"/>
    <mergeCell ref="FN9:FN10"/>
    <mergeCell ref="FF9:FF10"/>
    <mergeCell ref="FH9:FH10"/>
    <mergeCell ref="FI9:FI10"/>
    <mergeCell ref="FL9:FL10"/>
    <mergeCell ref="FM9:FM10"/>
    <mergeCell ref="FC9:FC10"/>
    <mergeCell ref="FD9:FD10"/>
    <mergeCell ref="FE9:FE10"/>
    <mergeCell ref="FA9:FA10"/>
    <mergeCell ref="FB9:FB10"/>
    <mergeCell ref="CC9:CC10"/>
    <mergeCell ref="CA9:CA10"/>
    <mergeCell ref="AW9:AW10"/>
    <mergeCell ref="AX9:AX10"/>
    <mergeCell ref="BR9:BR10"/>
    <mergeCell ref="BS9:BS10"/>
    <mergeCell ref="BU9:BU10"/>
    <mergeCell ref="BV9:BV10"/>
    <mergeCell ref="BW9:BW10"/>
    <mergeCell ref="BL9:BL10"/>
    <mergeCell ref="BN9:BN10"/>
    <mergeCell ref="BO9:BO10"/>
    <mergeCell ref="BP9:BP10"/>
    <mergeCell ref="BQ9:BQ10"/>
    <mergeCell ref="AZ9:AZ10"/>
    <mergeCell ref="BA9:BA10"/>
    <mergeCell ref="BB9:BB10"/>
    <mergeCell ref="BJ9:BJ10"/>
    <mergeCell ref="BK9:BK10"/>
    <mergeCell ref="BC9:BC10"/>
    <mergeCell ref="BD9:BD10"/>
    <mergeCell ref="BE9:BE10"/>
    <mergeCell ref="BG9:BG10"/>
    <mergeCell ref="BH9:BH10"/>
    <mergeCell ref="EO9:EO10"/>
    <mergeCell ref="EP9:EP10"/>
    <mergeCell ref="EQ9:EQ10"/>
    <mergeCell ref="ER9:ER10"/>
    <mergeCell ref="DN9:DN10"/>
    <mergeCell ref="DO9:DO10"/>
    <mergeCell ref="DP9:DP10"/>
    <mergeCell ref="DR9:DR10"/>
    <mergeCell ref="DS9:DS10"/>
    <mergeCell ref="BI9:BI10"/>
    <mergeCell ref="CZ9:CZ10"/>
    <mergeCell ref="DA9:DA10"/>
    <mergeCell ref="DB9:DB10"/>
    <mergeCell ref="DD9:DD10"/>
    <mergeCell ref="CH9:CH10"/>
    <mergeCell ref="CO9:CO10"/>
    <mergeCell ref="CJ9:CJ10"/>
    <mergeCell ref="CK9:CK10"/>
    <mergeCell ref="CL9:CL10"/>
    <mergeCell ref="CM9:CM10"/>
    <mergeCell ref="CN9:CN10"/>
    <mergeCell ref="CD9:CD10"/>
    <mergeCell ref="CE9:CE10"/>
    <mergeCell ref="CF9:CF10"/>
    <mergeCell ref="CG9:CG10"/>
    <mergeCell ref="CI9:CI10"/>
    <mergeCell ref="CP9:CP10"/>
    <mergeCell ref="CQ9:CQ10"/>
    <mergeCell ref="CR9:CR10"/>
    <mergeCell ref="BY9:BY10"/>
    <mergeCell ref="BZ9:BZ10"/>
    <mergeCell ref="CB9:CB10"/>
    <mergeCell ref="CU9:CU10"/>
    <mergeCell ref="GF6:GF7"/>
    <mergeCell ref="GF9:GF10"/>
    <mergeCell ref="GF14:GF16"/>
    <mergeCell ref="GE9:GE10"/>
    <mergeCell ref="FY9:FY10"/>
    <mergeCell ref="FZ9:FZ10"/>
    <mergeCell ref="GA9:GA10"/>
    <mergeCell ref="GC9:GC10"/>
    <mergeCell ref="GD9:GD10"/>
    <mergeCell ref="GA14:GA16"/>
    <mergeCell ref="GC14:GC16"/>
    <mergeCell ref="GD14:GD16"/>
    <mergeCell ref="GE14:GE16"/>
    <mergeCell ref="FY14:FY16"/>
    <mergeCell ref="FZ14:FZ16"/>
    <mergeCell ref="GB9:GB10"/>
    <mergeCell ref="GB14:GB16"/>
    <mergeCell ref="H9:H10"/>
    <mergeCell ref="FR6:FX6"/>
    <mergeCell ref="FR9:FR10"/>
    <mergeCell ref="FS9:FS10"/>
    <mergeCell ref="FT9:FT10"/>
    <mergeCell ref="FV9:FV10"/>
    <mergeCell ref="FW9:FW10"/>
    <mergeCell ref="FX9:FX10"/>
    <mergeCell ref="FR14:FR16"/>
    <mergeCell ref="FS14:FS16"/>
    <mergeCell ref="FT14:FT16"/>
    <mergeCell ref="FV14:FV16"/>
    <mergeCell ref="FW14:FW16"/>
    <mergeCell ref="FX14:FX16"/>
    <mergeCell ref="P9:P10"/>
    <mergeCell ref="P14:P16"/>
    <mergeCell ref="W9:W10"/>
    <mergeCell ref="W14:W16"/>
    <mergeCell ref="BF9:BF10"/>
    <mergeCell ref="BF14:BF16"/>
    <mergeCell ref="DC9:DC10"/>
    <mergeCell ref="DC14:DC16"/>
    <mergeCell ref="EZ9:EZ10"/>
    <mergeCell ref="EZ14:EZ16"/>
    <mergeCell ref="AK9:AK10"/>
    <mergeCell ref="AK14:AK16"/>
    <mergeCell ref="AR9:AR10"/>
    <mergeCell ref="AR14:AR16"/>
    <mergeCell ref="AY9:AY10"/>
    <mergeCell ref="AY14:AY16"/>
    <mergeCell ref="BM9:BM10"/>
    <mergeCell ref="BM14:BM16"/>
    <mergeCell ref="BT9:BT10"/>
    <mergeCell ref="BT14:BT16"/>
    <mergeCell ref="AN9:AN10"/>
    <mergeCell ref="AO9:AO10"/>
    <mergeCell ref="AP9:AP10"/>
    <mergeCell ref="AQ9:AQ10"/>
    <mergeCell ref="AS9:AS10"/>
    <mergeCell ref="AT9:AT10"/>
    <mergeCell ref="AU9:AU10"/>
    <mergeCell ref="AV9:AV10"/>
    <mergeCell ref="BS14:BS16"/>
    <mergeCell ref="AM14:AM16"/>
    <mergeCell ref="AN14:AN16"/>
    <mergeCell ref="AO14:AO16"/>
    <mergeCell ref="AP14:AP16"/>
    <mergeCell ref="AQ14:AQ16"/>
    <mergeCell ref="CW9:CW10"/>
    <mergeCell ref="CX9:CX10"/>
    <mergeCell ref="CY9:CY10"/>
    <mergeCell ref="CS9:CS10"/>
    <mergeCell ref="CT9:CT10"/>
    <mergeCell ref="CS14:CS16"/>
    <mergeCell ref="CT14:CT16"/>
    <mergeCell ref="CU14:CU16"/>
    <mergeCell ref="CW14:CW16"/>
    <mergeCell ref="CX14:CX16"/>
    <mergeCell ref="CY14:CY16"/>
    <mergeCell ref="CV9:CV10"/>
    <mergeCell ref="DG9:DG10"/>
    <mergeCell ref="DH9:DH10"/>
    <mergeCell ref="DG14:DG16"/>
    <mergeCell ref="DH14:DH16"/>
    <mergeCell ref="DE14:DE16"/>
    <mergeCell ref="DF14:DF16"/>
    <mergeCell ref="DM9:DM10"/>
    <mergeCell ref="ED9:ED10"/>
    <mergeCell ref="DT9:DT10"/>
    <mergeCell ref="CD14:CD16"/>
    <mergeCell ref="DJ14:DJ16"/>
    <mergeCell ref="DQ9:DQ10"/>
    <mergeCell ref="DQ14:DQ16"/>
    <mergeCell ref="DX9:DX10"/>
    <mergeCell ref="DX14:DX16"/>
    <mergeCell ref="EE9:EE10"/>
    <mergeCell ref="EE14:EE16"/>
    <mergeCell ref="EL9:EL10"/>
    <mergeCell ref="EL14:EL16"/>
    <mergeCell ref="EI9:EI10"/>
    <mergeCell ref="EJ9:EJ10"/>
    <mergeCell ref="EK9:EK10"/>
    <mergeCell ref="DU9:DU10"/>
    <mergeCell ref="DV9:DV10"/>
    <mergeCell ref="DW9:DW10"/>
    <mergeCell ref="DY9:DY10"/>
    <mergeCell ref="CZ14:CZ16"/>
    <mergeCell ref="DA14:DA16"/>
    <mergeCell ref="DL14:DL16"/>
    <mergeCell ref="DM14:DM16"/>
    <mergeCell ref="DN14:DN16"/>
    <mergeCell ref="DV14:DV16"/>
    <mergeCell ref="DY14:DY16"/>
    <mergeCell ref="FU9:FU10"/>
    <mergeCell ref="FU14:FU16"/>
    <mergeCell ref="FJ14:FJ16"/>
    <mergeCell ref="FK14:FK16"/>
    <mergeCell ref="FH14:FH16"/>
    <mergeCell ref="FI14:FI16"/>
    <mergeCell ref="FG14:FG16"/>
    <mergeCell ref="FD14:FD16"/>
    <mergeCell ref="FE14:FE16"/>
    <mergeCell ref="FF14:FF16"/>
    <mergeCell ref="FO9:FO10"/>
    <mergeCell ref="FP9:FP10"/>
    <mergeCell ref="FQ9:FQ10"/>
    <mergeCell ref="FJ9:FJ10"/>
    <mergeCell ref="FK9:FK10"/>
    <mergeCell ref="FL14:FL16"/>
    <mergeCell ref="FM14:FM16"/>
    <mergeCell ref="FO14:FO16"/>
    <mergeCell ref="FP14:FP16"/>
    <mergeCell ref="FQ14:FQ16"/>
    <mergeCell ref="FN14:FN16"/>
  </mergeCells>
  <phoneticPr fontId="2" type="noConversion"/>
  <conditionalFormatting sqref="M8:O8 M11:O13 Q11:S13 Q8:S8 GG17:GM43 M43:BT43 M42:BB42 FD43:FG43 DG43:ES43 M17:AY20 BA17:BM20 BO17:BT20 M21:BT41 BV17:CA21 BV43:CY43 BV37:CA41 BV34:BW36 BY34:CA36 CE34:CH36 CC37:CY37 CC21:CY21 CC29:CY29 CE22:CH22 BV23:CA29 BV22:BW22 BV33:CA33 BV30:BW32 CC33:CY33 CC17:CH20 CC23:CH28 CJ22:CO28 CJ34:CO36 CC38:CH41 CJ38:CO41 CJ17:CO20 DG21:ES21 CQ17:CV20 CQ34:CR36 CX17:CY20 CQ22:CV28 CX22:CY28 CQ38:CV41 CX38:CY41 DG17:DJ20 DL17:DQ20 DG29:ES29 DG22:DJ28 DL22:DQ28 DG33:ES33 DG30:DJ32 DL30:DQ32 DG37:ES37 DG34:DJ36 DL34:DQ36 DG38:DJ41 DL38:DQ41 DS38:DX41 DS30:DX32 DS17:DX20 DS22:DX28 DS34:DX36 DZ38:EE41 DZ17:EE20 DZ22:EE28 DZ30:EA32 DZ34:EE36 EG17:EL20 EG22:EL28 EG34:EL36 EG38:EL41 EN38:EO41 EN17:ES20 EN22:ES28 EN34:EO36 FD17:FG41 EU37:EV37 EU33:EV33 EU17:EV29 EU43:EV43 FI21:GB21 FI43:GB43 FI17:FN20 FP17:FU20 FI29:GB29 FI22:FN28 FP22:FU28 FI33:GB33 FI30:FN32 FP30:FU32 FI37:FQ37 FI34:FN36 FP34:FQ36 FI38:FN41 FP38:FU41 FW17:GB20 FW22:GB28 FW30:FX32 FY34:GB36 FW38:GB41 FV37:GB37 GD33:GE41 GD43:GE43 GD17:GE29">
    <cfRule type="cellIs" dxfId="723" priority="1041" operator="equal">
      <formula>"-"</formula>
    </cfRule>
    <cfRule type="cellIs" dxfId="722" priority="1042" operator="equal">
      <formula>"-"</formula>
    </cfRule>
  </conditionalFormatting>
  <conditionalFormatting sqref="M9:O9 Q9:S9">
    <cfRule type="cellIs" dxfId="721" priority="1039" operator="equal">
      <formula>"-"</formula>
    </cfRule>
    <cfRule type="cellIs" dxfId="720" priority="1040" operator="equal">
      <formula>"-"</formula>
    </cfRule>
  </conditionalFormatting>
  <conditionalFormatting sqref="M14:O14 Q14:S14">
    <cfRule type="cellIs" dxfId="719" priority="1037" operator="equal">
      <formula>"-"</formula>
    </cfRule>
    <cfRule type="cellIs" dxfId="718" priority="1038" operator="equal">
      <formula>"-"</formula>
    </cfRule>
  </conditionalFormatting>
  <conditionalFormatting sqref="GG8:GM8 GG11:GM13">
    <cfRule type="cellIs" dxfId="717" priority="853" operator="equal">
      <formula>"-"</formula>
    </cfRule>
    <cfRule type="cellIs" dxfId="716" priority="854" operator="equal">
      <formula>"-"</formula>
    </cfRule>
  </conditionalFormatting>
  <conditionalFormatting sqref="GG9:GM9">
    <cfRule type="cellIs" dxfId="715" priority="851" operator="equal">
      <formula>"-"</formula>
    </cfRule>
    <cfRule type="cellIs" dxfId="714" priority="852" operator="equal">
      <formula>"-"</formula>
    </cfRule>
  </conditionalFormatting>
  <conditionalFormatting sqref="GG14:GM14">
    <cfRule type="cellIs" dxfId="713" priority="849" operator="equal">
      <formula>"-"</formula>
    </cfRule>
    <cfRule type="cellIs" dxfId="712" priority="850" operator="equal">
      <formula>"-"</formula>
    </cfRule>
  </conditionalFormatting>
  <conditionalFormatting sqref="P8 P11:P13">
    <cfRule type="cellIs" dxfId="711" priority="839" operator="equal">
      <formula>"-"</formula>
    </cfRule>
    <cfRule type="cellIs" dxfId="710" priority="840" operator="equal">
      <formula>"-"</formula>
    </cfRule>
  </conditionalFormatting>
  <conditionalFormatting sqref="P9">
    <cfRule type="cellIs" dxfId="709" priority="837" operator="equal">
      <formula>"-"</formula>
    </cfRule>
    <cfRule type="cellIs" dxfId="708" priority="838" operator="equal">
      <formula>"-"</formula>
    </cfRule>
  </conditionalFormatting>
  <conditionalFormatting sqref="P14">
    <cfRule type="cellIs" dxfId="707" priority="835" operator="equal">
      <formula>"-"</formula>
    </cfRule>
    <cfRule type="cellIs" dxfId="706" priority="836" operator="equal">
      <formula>"-"</formula>
    </cfRule>
  </conditionalFormatting>
  <conditionalFormatting sqref="BC8:BE8 BC11:BE13 BG11:BI13 BG8:BI8">
    <cfRule type="cellIs" dxfId="705" priority="821" operator="equal">
      <formula>"-"</formula>
    </cfRule>
    <cfRule type="cellIs" dxfId="704" priority="822" operator="equal">
      <formula>"-"</formula>
    </cfRule>
  </conditionalFormatting>
  <conditionalFormatting sqref="BC9:BE9 BG9:BI9">
    <cfRule type="cellIs" dxfId="703" priority="819" operator="equal">
      <formula>"-"</formula>
    </cfRule>
    <cfRule type="cellIs" dxfId="702" priority="820" operator="equal">
      <formula>"-"</formula>
    </cfRule>
  </conditionalFormatting>
  <conditionalFormatting sqref="BC14:BE14 BG14:BI14">
    <cfRule type="cellIs" dxfId="701" priority="817" operator="equal">
      <formula>"-"</formula>
    </cfRule>
    <cfRule type="cellIs" dxfId="700" priority="818" operator="equal">
      <formula>"-"</formula>
    </cfRule>
  </conditionalFormatting>
  <conditionalFormatting sqref="BF8 BF11:BF13">
    <cfRule type="cellIs" dxfId="699" priority="815" operator="equal">
      <formula>"-"</formula>
    </cfRule>
    <cfRule type="cellIs" dxfId="698" priority="816" operator="equal">
      <formula>"-"</formula>
    </cfRule>
  </conditionalFormatting>
  <conditionalFormatting sqref="BF9">
    <cfRule type="cellIs" dxfId="697" priority="813" operator="equal">
      <formula>"-"</formula>
    </cfRule>
    <cfRule type="cellIs" dxfId="696" priority="814" operator="equal">
      <formula>"-"</formula>
    </cfRule>
  </conditionalFormatting>
  <conditionalFormatting sqref="BF14">
    <cfRule type="cellIs" dxfId="695" priority="811" operator="equal">
      <formula>"-"</formula>
    </cfRule>
    <cfRule type="cellIs" dxfId="694" priority="812" operator="equal">
      <formula>"-"</formula>
    </cfRule>
  </conditionalFormatting>
  <conditionalFormatting sqref="T8:V8 T11:V13 X11:Z13 X8:Z8">
    <cfRule type="cellIs" dxfId="693" priority="785" operator="equal">
      <formula>"-"</formula>
    </cfRule>
    <cfRule type="cellIs" dxfId="692" priority="786" operator="equal">
      <formula>"-"</formula>
    </cfRule>
  </conditionalFormatting>
  <conditionalFormatting sqref="T9:V9 X9:Z9">
    <cfRule type="cellIs" dxfId="691" priority="783" operator="equal">
      <formula>"-"</formula>
    </cfRule>
    <cfRule type="cellIs" dxfId="690" priority="784" operator="equal">
      <formula>"-"</formula>
    </cfRule>
  </conditionalFormatting>
  <conditionalFormatting sqref="T14:V14 X14:Z14">
    <cfRule type="cellIs" dxfId="689" priority="781" operator="equal">
      <formula>"-"</formula>
    </cfRule>
    <cfRule type="cellIs" dxfId="688" priority="782" operator="equal">
      <formula>"-"</formula>
    </cfRule>
  </conditionalFormatting>
  <conditionalFormatting sqref="W8 W11:W13">
    <cfRule type="cellIs" dxfId="687" priority="779" operator="equal">
      <formula>"-"</formula>
    </cfRule>
    <cfRule type="cellIs" dxfId="686" priority="780" operator="equal">
      <formula>"-"</formula>
    </cfRule>
  </conditionalFormatting>
  <conditionalFormatting sqref="W9">
    <cfRule type="cellIs" dxfId="685" priority="777" operator="equal">
      <formula>"-"</formula>
    </cfRule>
    <cfRule type="cellIs" dxfId="684" priority="778" operator="equal">
      <formula>"-"</formula>
    </cfRule>
  </conditionalFormatting>
  <conditionalFormatting sqref="W14">
    <cfRule type="cellIs" dxfId="683" priority="775" operator="equal">
      <formula>"-"</formula>
    </cfRule>
    <cfRule type="cellIs" dxfId="682" priority="776" operator="equal">
      <formula>"-"</formula>
    </cfRule>
  </conditionalFormatting>
  <conditionalFormatting sqref="AA8:AC8 AA11:AC13 AE11:AG13 AE8:AG8">
    <cfRule type="cellIs" dxfId="681" priority="773" operator="equal">
      <formula>"-"</formula>
    </cfRule>
    <cfRule type="cellIs" dxfId="680" priority="774" operator="equal">
      <formula>"-"</formula>
    </cfRule>
  </conditionalFormatting>
  <conditionalFormatting sqref="AA9:AC9 AE9:AG9">
    <cfRule type="cellIs" dxfId="679" priority="771" operator="equal">
      <formula>"-"</formula>
    </cfRule>
    <cfRule type="cellIs" dxfId="678" priority="772" operator="equal">
      <formula>"-"</formula>
    </cfRule>
  </conditionalFormatting>
  <conditionalFormatting sqref="AA14:AC14 AE14:AG14">
    <cfRule type="cellIs" dxfId="677" priority="769" operator="equal">
      <formula>"-"</formula>
    </cfRule>
    <cfRule type="cellIs" dxfId="676" priority="770" operator="equal">
      <formula>"-"</formula>
    </cfRule>
  </conditionalFormatting>
  <conditionalFormatting sqref="AD8 AD11:AD13">
    <cfRule type="cellIs" dxfId="675" priority="767" operator="equal">
      <formula>"-"</formula>
    </cfRule>
    <cfRule type="cellIs" dxfId="674" priority="768" operator="equal">
      <formula>"-"</formula>
    </cfRule>
  </conditionalFormatting>
  <conditionalFormatting sqref="AD9">
    <cfRule type="cellIs" dxfId="673" priority="765" operator="equal">
      <formula>"-"</formula>
    </cfRule>
    <cfRule type="cellIs" dxfId="672" priority="766" operator="equal">
      <formula>"-"</formula>
    </cfRule>
  </conditionalFormatting>
  <conditionalFormatting sqref="AD14">
    <cfRule type="cellIs" dxfId="671" priority="763" operator="equal">
      <formula>"-"</formula>
    </cfRule>
    <cfRule type="cellIs" dxfId="670" priority="764" operator="equal">
      <formula>"-"</formula>
    </cfRule>
  </conditionalFormatting>
  <conditionalFormatting sqref="AH8:AJ8 AH11:AJ13 AL11:AN13 AL8:AN8">
    <cfRule type="cellIs" dxfId="669" priority="761" operator="equal">
      <formula>"-"</formula>
    </cfRule>
    <cfRule type="cellIs" dxfId="668" priority="762" operator="equal">
      <formula>"-"</formula>
    </cfRule>
  </conditionalFormatting>
  <conditionalFormatting sqref="AH9:AJ9 AL9:AN9">
    <cfRule type="cellIs" dxfId="667" priority="759" operator="equal">
      <formula>"-"</formula>
    </cfRule>
    <cfRule type="cellIs" dxfId="666" priority="760" operator="equal">
      <formula>"-"</formula>
    </cfRule>
  </conditionalFormatting>
  <conditionalFormatting sqref="AH14:AJ14 AL14:AN14">
    <cfRule type="cellIs" dxfId="665" priority="757" operator="equal">
      <formula>"-"</formula>
    </cfRule>
    <cfRule type="cellIs" dxfId="664" priority="758" operator="equal">
      <formula>"-"</formula>
    </cfRule>
  </conditionalFormatting>
  <conditionalFormatting sqref="AK8 AK11:AK13">
    <cfRule type="cellIs" dxfId="663" priority="755" operator="equal">
      <formula>"-"</formula>
    </cfRule>
    <cfRule type="cellIs" dxfId="662" priority="756" operator="equal">
      <formula>"-"</formula>
    </cfRule>
  </conditionalFormatting>
  <conditionalFormatting sqref="AK9">
    <cfRule type="cellIs" dxfId="661" priority="753" operator="equal">
      <formula>"-"</formula>
    </cfRule>
    <cfRule type="cellIs" dxfId="660" priority="754" operator="equal">
      <formula>"-"</formula>
    </cfRule>
  </conditionalFormatting>
  <conditionalFormatting sqref="AK14">
    <cfRule type="cellIs" dxfId="659" priority="751" operator="equal">
      <formula>"-"</formula>
    </cfRule>
    <cfRule type="cellIs" dxfId="658" priority="752" operator="equal">
      <formula>"-"</formula>
    </cfRule>
  </conditionalFormatting>
  <conditionalFormatting sqref="AO8:AQ8 AO11:AQ13 AS11:AU13 AS8:AU8">
    <cfRule type="cellIs" dxfId="657" priority="749" operator="equal">
      <formula>"-"</formula>
    </cfRule>
    <cfRule type="cellIs" dxfId="656" priority="750" operator="equal">
      <formula>"-"</formula>
    </cfRule>
  </conditionalFormatting>
  <conditionalFormatting sqref="AO9:AQ9 AS9:AU9">
    <cfRule type="cellIs" dxfId="655" priority="747" operator="equal">
      <formula>"-"</formula>
    </cfRule>
    <cfRule type="cellIs" dxfId="654" priority="748" operator="equal">
      <formula>"-"</formula>
    </cfRule>
  </conditionalFormatting>
  <conditionalFormatting sqref="AO14:AQ14 AS14:AU14">
    <cfRule type="cellIs" dxfId="653" priority="745" operator="equal">
      <formula>"-"</formula>
    </cfRule>
    <cfRule type="cellIs" dxfId="652" priority="746" operator="equal">
      <formula>"-"</formula>
    </cfRule>
  </conditionalFormatting>
  <conditionalFormatting sqref="AR8 AR11:AR13">
    <cfRule type="cellIs" dxfId="651" priority="743" operator="equal">
      <formula>"-"</formula>
    </cfRule>
    <cfRule type="cellIs" dxfId="650" priority="744" operator="equal">
      <formula>"-"</formula>
    </cfRule>
  </conditionalFormatting>
  <conditionalFormatting sqref="AR9">
    <cfRule type="cellIs" dxfId="649" priority="741" operator="equal">
      <formula>"-"</formula>
    </cfRule>
    <cfRule type="cellIs" dxfId="648" priority="742" operator="equal">
      <formula>"-"</formula>
    </cfRule>
  </conditionalFormatting>
  <conditionalFormatting sqref="AR14">
    <cfRule type="cellIs" dxfId="647" priority="739" operator="equal">
      <formula>"-"</formula>
    </cfRule>
    <cfRule type="cellIs" dxfId="646" priority="740" operator="equal">
      <formula>"-"</formula>
    </cfRule>
  </conditionalFormatting>
  <conditionalFormatting sqref="AV8:AX8 AV11:AX13 BA11:BB13 BA8:BB8">
    <cfRule type="cellIs" dxfId="645" priority="737" operator="equal">
      <formula>"-"</formula>
    </cfRule>
    <cfRule type="cellIs" dxfId="644" priority="738" operator="equal">
      <formula>"-"</formula>
    </cfRule>
  </conditionalFormatting>
  <conditionalFormatting sqref="AV9:AX9 BA9:BB9">
    <cfRule type="cellIs" dxfId="643" priority="735" operator="equal">
      <formula>"-"</formula>
    </cfRule>
    <cfRule type="cellIs" dxfId="642" priority="736" operator="equal">
      <formula>"-"</formula>
    </cfRule>
  </conditionalFormatting>
  <conditionalFormatting sqref="AV14:AX14 BA14:BB14">
    <cfRule type="cellIs" dxfId="641" priority="733" operator="equal">
      <formula>"-"</formula>
    </cfRule>
    <cfRule type="cellIs" dxfId="640" priority="734" operator="equal">
      <formula>"-"</formula>
    </cfRule>
  </conditionalFormatting>
  <conditionalFormatting sqref="AY8 AY11:AY13">
    <cfRule type="cellIs" dxfId="639" priority="731" operator="equal">
      <formula>"-"</formula>
    </cfRule>
    <cfRule type="cellIs" dxfId="638" priority="732" operator="equal">
      <formula>"-"</formula>
    </cfRule>
  </conditionalFormatting>
  <conditionalFormatting sqref="AY9">
    <cfRule type="cellIs" dxfId="637" priority="729" operator="equal">
      <formula>"-"</formula>
    </cfRule>
    <cfRule type="cellIs" dxfId="636" priority="730" operator="equal">
      <formula>"-"</formula>
    </cfRule>
  </conditionalFormatting>
  <conditionalFormatting sqref="AY14">
    <cfRule type="cellIs" dxfId="635" priority="727" operator="equal">
      <formula>"-"</formula>
    </cfRule>
    <cfRule type="cellIs" dxfId="634" priority="728" operator="equal">
      <formula>"-"</formula>
    </cfRule>
  </conditionalFormatting>
  <conditionalFormatting sqref="BJ8:BL8 BJ11:BL13 BO11:BP13 BO8:BP8">
    <cfRule type="cellIs" dxfId="633" priority="725" operator="equal">
      <formula>"-"</formula>
    </cfRule>
    <cfRule type="cellIs" dxfId="632" priority="726" operator="equal">
      <formula>"-"</formula>
    </cfRule>
  </conditionalFormatting>
  <conditionalFormatting sqref="BJ9:BL9 BO9:BP9">
    <cfRule type="cellIs" dxfId="631" priority="723" operator="equal">
      <formula>"-"</formula>
    </cfRule>
    <cfRule type="cellIs" dxfId="630" priority="724" operator="equal">
      <formula>"-"</formula>
    </cfRule>
  </conditionalFormatting>
  <conditionalFormatting sqref="BJ14:BL14 BO14:BP14">
    <cfRule type="cellIs" dxfId="629" priority="721" operator="equal">
      <formula>"-"</formula>
    </cfRule>
    <cfRule type="cellIs" dxfId="628" priority="722" operator="equal">
      <formula>"-"</formula>
    </cfRule>
  </conditionalFormatting>
  <conditionalFormatting sqref="BM8 BM11:BM13">
    <cfRule type="cellIs" dxfId="627" priority="719" operator="equal">
      <formula>"-"</formula>
    </cfRule>
    <cfRule type="cellIs" dxfId="626" priority="720" operator="equal">
      <formula>"-"</formula>
    </cfRule>
  </conditionalFormatting>
  <conditionalFormatting sqref="BM9">
    <cfRule type="cellIs" dxfId="625" priority="717" operator="equal">
      <formula>"-"</formula>
    </cfRule>
    <cfRule type="cellIs" dxfId="624" priority="718" operator="equal">
      <formula>"-"</formula>
    </cfRule>
  </conditionalFormatting>
  <conditionalFormatting sqref="BM14">
    <cfRule type="cellIs" dxfId="623" priority="715" operator="equal">
      <formula>"-"</formula>
    </cfRule>
    <cfRule type="cellIs" dxfId="622" priority="716" operator="equal">
      <formula>"-"</formula>
    </cfRule>
  </conditionalFormatting>
  <conditionalFormatting sqref="BQ8:BS8 BQ11:BS13 BV11:BW13 BV8:BW8">
    <cfRule type="cellIs" dxfId="621" priority="713" operator="equal">
      <formula>"-"</formula>
    </cfRule>
    <cfRule type="cellIs" dxfId="620" priority="714" operator="equal">
      <formula>"-"</formula>
    </cfRule>
  </conditionalFormatting>
  <conditionalFormatting sqref="BQ9:BS9 BV9:BW9">
    <cfRule type="cellIs" dxfId="619" priority="711" operator="equal">
      <formula>"-"</formula>
    </cfRule>
    <cfRule type="cellIs" dxfId="618" priority="712" operator="equal">
      <formula>"-"</formula>
    </cfRule>
  </conditionalFormatting>
  <conditionalFormatting sqref="BQ14:BS14 BV14:BW14">
    <cfRule type="cellIs" dxfId="617" priority="709" operator="equal">
      <formula>"-"</formula>
    </cfRule>
    <cfRule type="cellIs" dxfId="616" priority="710" operator="equal">
      <formula>"-"</formula>
    </cfRule>
  </conditionalFormatting>
  <conditionalFormatting sqref="BT8 BT11:BT13">
    <cfRule type="cellIs" dxfId="615" priority="707" operator="equal">
      <formula>"-"</formula>
    </cfRule>
    <cfRule type="cellIs" dxfId="614" priority="708" operator="equal">
      <formula>"-"</formula>
    </cfRule>
  </conditionalFormatting>
  <conditionalFormatting sqref="BT9">
    <cfRule type="cellIs" dxfId="613" priority="705" operator="equal">
      <formula>"-"</formula>
    </cfRule>
    <cfRule type="cellIs" dxfId="612" priority="706" operator="equal">
      <formula>"-"</formula>
    </cfRule>
  </conditionalFormatting>
  <conditionalFormatting sqref="BT14">
    <cfRule type="cellIs" dxfId="611" priority="703" operator="equal">
      <formula>"-"</formula>
    </cfRule>
    <cfRule type="cellIs" dxfId="610" priority="704" operator="equal">
      <formula>"-"</formula>
    </cfRule>
  </conditionalFormatting>
  <conditionalFormatting sqref="BX8:BZ8 BX11:BZ13 CC11:CD13 CC8:CD8">
    <cfRule type="cellIs" dxfId="609" priority="701" operator="equal">
      <formula>"-"</formula>
    </cfRule>
    <cfRule type="cellIs" dxfId="608" priority="702" operator="equal">
      <formula>"-"</formula>
    </cfRule>
  </conditionalFormatting>
  <conditionalFormatting sqref="BX9:BZ9 CC9:CD9">
    <cfRule type="cellIs" dxfId="607" priority="699" operator="equal">
      <formula>"-"</formula>
    </cfRule>
    <cfRule type="cellIs" dxfId="606" priority="700" operator="equal">
      <formula>"-"</formula>
    </cfRule>
  </conditionalFormatting>
  <conditionalFormatting sqref="BX14:BZ14 CC14:CD14">
    <cfRule type="cellIs" dxfId="605" priority="697" operator="equal">
      <formula>"-"</formula>
    </cfRule>
    <cfRule type="cellIs" dxfId="604" priority="698" operator="equal">
      <formula>"-"</formula>
    </cfRule>
  </conditionalFormatting>
  <conditionalFormatting sqref="CA8 CA11:CA13">
    <cfRule type="cellIs" dxfId="603" priority="695" operator="equal">
      <formula>"-"</formula>
    </cfRule>
    <cfRule type="cellIs" dxfId="602" priority="696" operator="equal">
      <formula>"-"</formula>
    </cfRule>
  </conditionalFormatting>
  <conditionalFormatting sqref="CA9">
    <cfRule type="cellIs" dxfId="601" priority="693" operator="equal">
      <formula>"-"</formula>
    </cfRule>
    <cfRule type="cellIs" dxfId="600" priority="694" operator="equal">
      <formula>"-"</formula>
    </cfRule>
  </conditionalFormatting>
  <conditionalFormatting sqref="CA14">
    <cfRule type="cellIs" dxfId="599" priority="691" operator="equal">
      <formula>"-"</formula>
    </cfRule>
    <cfRule type="cellIs" dxfId="598" priority="692" operator="equal">
      <formula>"-"</formula>
    </cfRule>
  </conditionalFormatting>
  <conditionalFormatting sqref="CE8:CG8 CE11:CG13 CJ11:CK13 CJ8:CK8">
    <cfRule type="cellIs" dxfId="597" priority="689" operator="equal">
      <formula>"-"</formula>
    </cfRule>
    <cfRule type="cellIs" dxfId="596" priority="690" operator="equal">
      <formula>"-"</formula>
    </cfRule>
  </conditionalFormatting>
  <conditionalFormatting sqref="CE9:CG9 CJ9:CK9">
    <cfRule type="cellIs" dxfId="595" priority="687" operator="equal">
      <formula>"-"</formula>
    </cfRule>
    <cfRule type="cellIs" dxfId="594" priority="688" operator="equal">
      <formula>"-"</formula>
    </cfRule>
  </conditionalFormatting>
  <conditionalFormatting sqref="CE14:CG14 CJ14:CK14">
    <cfRule type="cellIs" dxfId="593" priority="685" operator="equal">
      <formula>"-"</formula>
    </cfRule>
    <cfRule type="cellIs" dxfId="592" priority="686" operator="equal">
      <formula>"-"</formula>
    </cfRule>
  </conditionalFormatting>
  <conditionalFormatting sqref="CH8 CH11:CH13">
    <cfRule type="cellIs" dxfId="591" priority="683" operator="equal">
      <formula>"-"</formula>
    </cfRule>
    <cfRule type="cellIs" dxfId="590" priority="684" operator="equal">
      <formula>"-"</formula>
    </cfRule>
  </conditionalFormatting>
  <conditionalFormatting sqref="CH9">
    <cfRule type="cellIs" dxfId="589" priority="681" operator="equal">
      <formula>"-"</formula>
    </cfRule>
    <cfRule type="cellIs" dxfId="588" priority="682" operator="equal">
      <formula>"-"</formula>
    </cfRule>
  </conditionalFormatting>
  <conditionalFormatting sqref="CH14">
    <cfRule type="cellIs" dxfId="587" priority="679" operator="equal">
      <formula>"-"</formula>
    </cfRule>
    <cfRule type="cellIs" dxfId="586" priority="680" operator="equal">
      <formula>"-"</formula>
    </cfRule>
  </conditionalFormatting>
  <conditionalFormatting sqref="CL8:CN8 CL11:CN13 CQ11:CR13 CQ8:CR8">
    <cfRule type="cellIs" dxfId="585" priority="677" operator="equal">
      <formula>"-"</formula>
    </cfRule>
    <cfRule type="cellIs" dxfId="584" priority="678" operator="equal">
      <formula>"-"</formula>
    </cfRule>
  </conditionalFormatting>
  <conditionalFormatting sqref="CL9:CN9 CQ9:CR9">
    <cfRule type="cellIs" dxfId="583" priority="675" operator="equal">
      <formula>"-"</formula>
    </cfRule>
    <cfRule type="cellIs" dxfId="582" priority="676" operator="equal">
      <formula>"-"</formula>
    </cfRule>
  </conditionalFormatting>
  <conditionalFormatting sqref="CL14:CN14 CQ14:CR14">
    <cfRule type="cellIs" dxfId="581" priority="673" operator="equal">
      <formula>"-"</formula>
    </cfRule>
    <cfRule type="cellIs" dxfId="580" priority="674" operator="equal">
      <formula>"-"</formula>
    </cfRule>
  </conditionalFormatting>
  <conditionalFormatting sqref="CO8 CO11:CO13">
    <cfRule type="cellIs" dxfId="579" priority="671" operator="equal">
      <formula>"-"</formula>
    </cfRule>
    <cfRule type="cellIs" dxfId="578" priority="672" operator="equal">
      <formula>"-"</formula>
    </cfRule>
  </conditionalFormatting>
  <conditionalFormatting sqref="CO9">
    <cfRule type="cellIs" dxfId="577" priority="669" operator="equal">
      <formula>"-"</formula>
    </cfRule>
    <cfRule type="cellIs" dxfId="576" priority="670" operator="equal">
      <formula>"-"</formula>
    </cfRule>
  </conditionalFormatting>
  <conditionalFormatting sqref="CO14">
    <cfRule type="cellIs" dxfId="575" priority="667" operator="equal">
      <formula>"-"</formula>
    </cfRule>
    <cfRule type="cellIs" dxfId="574" priority="668" operator="equal">
      <formula>"-"</formula>
    </cfRule>
  </conditionalFormatting>
  <conditionalFormatting sqref="CS8:CU8 CS11:CU13 CX11:CY13 CX8:CY8">
    <cfRule type="cellIs" dxfId="573" priority="665" operator="equal">
      <formula>"-"</formula>
    </cfRule>
    <cfRule type="cellIs" dxfId="572" priority="666" operator="equal">
      <formula>"-"</formula>
    </cfRule>
  </conditionalFormatting>
  <conditionalFormatting sqref="CS9:CU9 CX9:CY9">
    <cfRule type="cellIs" dxfId="571" priority="663" operator="equal">
      <formula>"-"</formula>
    </cfRule>
    <cfRule type="cellIs" dxfId="570" priority="664" operator="equal">
      <formula>"-"</formula>
    </cfRule>
  </conditionalFormatting>
  <conditionalFormatting sqref="CS14:CU14 CX14:CY14">
    <cfRule type="cellIs" dxfId="569" priority="661" operator="equal">
      <formula>"-"</formula>
    </cfRule>
    <cfRule type="cellIs" dxfId="568" priority="662" operator="equal">
      <formula>"-"</formula>
    </cfRule>
  </conditionalFormatting>
  <conditionalFormatting sqref="CV8 CV11:CV13">
    <cfRule type="cellIs" dxfId="567" priority="659" operator="equal">
      <formula>"-"</formula>
    </cfRule>
    <cfRule type="cellIs" dxfId="566" priority="660" operator="equal">
      <formula>"-"</formula>
    </cfRule>
  </conditionalFormatting>
  <conditionalFormatting sqref="CV9">
    <cfRule type="cellIs" dxfId="565" priority="657" operator="equal">
      <formula>"-"</formula>
    </cfRule>
    <cfRule type="cellIs" dxfId="564" priority="658" operator="equal">
      <formula>"-"</formula>
    </cfRule>
  </conditionalFormatting>
  <conditionalFormatting sqref="CV14">
    <cfRule type="cellIs" dxfId="563" priority="655" operator="equal">
      <formula>"-"</formula>
    </cfRule>
    <cfRule type="cellIs" dxfId="562" priority="656" operator="equal">
      <formula>"-"</formula>
    </cfRule>
  </conditionalFormatting>
  <conditionalFormatting sqref="DG8:DI8 DG11:DI13 DL11:DM13 DL8:DM8">
    <cfRule type="cellIs" dxfId="561" priority="653" operator="equal">
      <formula>"-"</formula>
    </cfRule>
    <cfRule type="cellIs" dxfId="560" priority="654" operator="equal">
      <formula>"-"</formula>
    </cfRule>
  </conditionalFormatting>
  <conditionalFormatting sqref="DG9:DI9 DL9:DM9">
    <cfRule type="cellIs" dxfId="559" priority="651" operator="equal">
      <formula>"-"</formula>
    </cfRule>
    <cfRule type="cellIs" dxfId="558" priority="652" operator="equal">
      <formula>"-"</formula>
    </cfRule>
  </conditionalFormatting>
  <conditionalFormatting sqref="DG14:DI14 DL14:DM14">
    <cfRule type="cellIs" dxfId="557" priority="649" operator="equal">
      <formula>"-"</formula>
    </cfRule>
    <cfRule type="cellIs" dxfId="556" priority="650" operator="equal">
      <formula>"-"</formula>
    </cfRule>
  </conditionalFormatting>
  <conditionalFormatting sqref="DJ8 DJ11:DJ13">
    <cfRule type="cellIs" dxfId="555" priority="647" operator="equal">
      <formula>"-"</formula>
    </cfRule>
    <cfRule type="cellIs" dxfId="554" priority="648" operator="equal">
      <formula>"-"</formula>
    </cfRule>
  </conditionalFormatting>
  <conditionalFormatting sqref="DJ9">
    <cfRule type="cellIs" dxfId="553" priority="645" operator="equal">
      <formula>"-"</formula>
    </cfRule>
    <cfRule type="cellIs" dxfId="552" priority="646" operator="equal">
      <formula>"-"</formula>
    </cfRule>
  </conditionalFormatting>
  <conditionalFormatting sqref="DJ14">
    <cfRule type="cellIs" dxfId="551" priority="643" operator="equal">
      <formula>"-"</formula>
    </cfRule>
    <cfRule type="cellIs" dxfId="550" priority="644" operator="equal">
      <formula>"-"</formula>
    </cfRule>
  </conditionalFormatting>
  <conditionalFormatting sqref="DN8:DP8 DN11:DP13 DS11:DT13 DS8:DT8">
    <cfRule type="cellIs" dxfId="549" priority="641" operator="equal">
      <formula>"-"</formula>
    </cfRule>
    <cfRule type="cellIs" dxfId="548" priority="642" operator="equal">
      <formula>"-"</formula>
    </cfRule>
  </conditionalFormatting>
  <conditionalFormatting sqref="DN9:DP9 DS9:DT9">
    <cfRule type="cellIs" dxfId="547" priority="639" operator="equal">
      <formula>"-"</formula>
    </cfRule>
    <cfRule type="cellIs" dxfId="546" priority="640" operator="equal">
      <formula>"-"</formula>
    </cfRule>
  </conditionalFormatting>
  <conditionalFormatting sqref="DN14:DP14 DS14:DT14">
    <cfRule type="cellIs" dxfId="545" priority="637" operator="equal">
      <formula>"-"</formula>
    </cfRule>
    <cfRule type="cellIs" dxfId="544" priority="638" operator="equal">
      <formula>"-"</formula>
    </cfRule>
  </conditionalFormatting>
  <conditionalFormatting sqref="DQ8 DQ11:DQ13">
    <cfRule type="cellIs" dxfId="543" priority="635" operator="equal">
      <formula>"-"</formula>
    </cfRule>
    <cfRule type="cellIs" dxfId="542" priority="636" operator="equal">
      <formula>"-"</formula>
    </cfRule>
  </conditionalFormatting>
  <conditionalFormatting sqref="DQ9">
    <cfRule type="cellIs" dxfId="541" priority="633" operator="equal">
      <formula>"-"</formula>
    </cfRule>
    <cfRule type="cellIs" dxfId="540" priority="634" operator="equal">
      <formula>"-"</formula>
    </cfRule>
  </conditionalFormatting>
  <conditionalFormatting sqref="DQ14">
    <cfRule type="cellIs" dxfId="539" priority="631" operator="equal">
      <formula>"-"</formula>
    </cfRule>
    <cfRule type="cellIs" dxfId="538" priority="632" operator="equal">
      <formula>"-"</formula>
    </cfRule>
  </conditionalFormatting>
  <conditionalFormatting sqref="DU8:DW8 DU11:DW13 DZ11:EA13 DZ8:EA8">
    <cfRule type="cellIs" dxfId="537" priority="629" operator="equal">
      <formula>"-"</formula>
    </cfRule>
    <cfRule type="cellIs" dxfId="536" priority="630" operator="equal">
      <formula>"-"</formula>
    </cfRule>
  </conditionalFormatting>
  <conditionalFormatting sqref="DU9:DW9 DZ9:EA9">
    <cfRule type="cellIs" dxfId="535" priority="627" operator="equal">
      <formula>"-"</formula>
    </cfRule>
    <cfRule type="cellIs" dxfId="534" priority="628" operator="equal">
      <formula>"-"</formula>
    </cfRule>
  </conditionalFormatting>
  <conditionalFormatting sqref="DU14:DW14 DZ14:EA14">
    <cfRule type="cellIs" dxfId="533" priority="625" operator="equal">
      <formula>"-"</formula>
    </cfRule>
    <cfRule type="cellIs" dxfId="532" priority="626" operator="equal">
      <formula>"-"</formula>
    </cfRule>
  </conditionalFormatting>
  <conditionalFormatting sqref="DX8 DX11:DX13">
    <cfRule type="cellIs" dxfId="531" priority="623" operator="equal">
      <formula>"-"</formula>
    </cfRule>
    <cfRule type="cellIs" dxfId="530" priority="624" operator="equal">
      <formula>"-"</formula>
    </cfRule>
  </conditionalFormatting>
  <conditionalFormatting sqref="DX9">
    <cfRule type="cellIs" dxfId="529" priority="621" operator="equal">
      <formula>"-"</formula>
    </cfRule>
    <cfRule type="cellIs" dxfId="528" priority="622" operator="equal">
      <formula>"-"</formula>
    </cfRule>
  </conditionalFormatting>
  <conditionalFormatting sqref="DX14">
    <cfRule type="cellIs" dxfId="527" priority="619" operator="equal">
      <formula>"-"</formula>
    </cfRule>
    <cfRule type="cellIs" dxfId="526" priority="620" operator="equal">
      <formula>"-"</formula>
    </cfRule>
  </conditionalFormatting>
  <conditionalFormatting sqref="EB8:ED8 EB11:ED13 EG11:EH13 EG8:EH8">
    <cfRule type="cellIs" dxfId="525" priority="617" operator="equal">
      <formula>"-"</formula>
    </cfRule>
    <cfRule type="cellIs" dxfId="524" priority="618" operator="equal">
      <formula>"-"</formula>
    </cfRule>
  </conditionalFormatting>
  <conditionalFormatting sqref="EB9:ED9 EG9:EH9">
    <cfRule type="cellIs" dxfId="523" priority="615" operator="equal">
      <formula>"-"</formula>
    </cfRule>
    <cfRule type="cellIs" dxfId="522" priority="616" operator="equal">
      <formula>"-"</formula>
    </cfRule>
  </conditionalFormatting>
  <conditionalFormatting sqref="EB14:ED14 EG14:EH14">
    <cfRule type="cellIs" dxfId="521" priority="613" operator="equal">
      <formula>"-"</formula>
    </cfRule>
    <cfRule type="cellIs" dxfId="520" priority="614" operator="equal">
      <formula>"-"</formula>
    </cfRule>
  </conditionalFormatting>
  <conditionalFormatting sqref="EE8 EE11:EE13">
    <cfRule type="cellIs" dxfId="519" priority="611" operator="equal">
      <formula>"-"</formula>
    </cfRule>
    <cfRule type="cellIs" dxfId="518" priority="612" operator="equal">
      <formula>"-"</formula>
    </cfRule>
  </conditionalFormatting>
  <conditionalFormatting sqref="EE9">
    <cfRule type="cellIs" dxfId="517" priority="609" operator="equal">
      <formula>"-"</formula>
    </cfRule>
    <cfRule type="cellIs" dxfId="516" priority="610" operator="equal">
      <formula>"-"</formula>
    </cfRule>
  </conditionalFormatting>
  <conditionalFormatting sqref="EE14">
    <cfRule type="cellIs" dxfId="515" priority="607" operator="equal">
      <formula>"-"</formula>
    </cfRule>
    <cfRule type="cellIs" dxfId="514" priority="608" operator="equal">
      <formula>"-"</formula>
    </cfRule>
  </conditionalFormatting>
  <conditionalFormatting sqref="EI8:EK8 EI11:EK13 EN11:EO13 EN8:EO8">
    <cfRule type="cellIs" dxfId="513" priority="605" operator="equal">
      <formula>"-"</formula>
    </cfRule>
    <cfRule type="cellIs" dxfId="512" priority="606" operator="equal">
      <formula>"-"</formula>
    </cfRule>
  </conditionalFormatting>
  <conditionalFormatting sqref="EI9:EK9 EN9:EO9">
    <cfRule type="cellIs" dxfId="511" priority="603" operator="equal">
      <formula>"-"</formula>
    </cfRule>
    <cfRule type="cellIs" dxfId="510" priority="604" operator="equal">
      <formula>"-"</formula>
    </cfRule>
  </conditionalFormatting>
  <conditionalFormatting sqref="EI14:EK14 EN14:EO14">
    <cfRule type="cellIs" dxfId="509" priority="601" operator="equal">
      <formula>"-"</formula>
    </cfRule>
    <cfRule type="cellIs" dxfId="508" priority="602" operator="equal">
      <formula>"-"</formula>
    </cfRule>
  </conditionalFormatting>
  <conditionalFormatting sqref="EL8 EL11:EL13">
    <cfRule type="cellIs" dxfId="507" priority="599" operator="equal">
      <formula>"-"</formula>
    </cfRule>
    <cfRule type="cellIs" dxfId="506" priority="600" operator="equal">
      <formula>"-"</formula>
    </cfRule>
  </conditionalFormatting>
  <conditionalFormatting sqref="EL9">
    <cfRule type="cellIs" dxfId="505" priority="597" operator="equal">
      <formula>"-"</formula>
    </cfRule>
    <cfRule type="cellIs" dxfId="504" priority="598" operator="equal">
      <formula>"-"</formula>
    </cfRule>
  </conditionalFormatting>
  <conditionalFormatting sqref="EL14">
    <cfRule type="cellIs" dxfId="503" priority="595" operator="equal">
      <formula>"-"</formula>
    </cfRule>
    <cfRule type="cellIs" dxfId="502" priority="596" operator="equal">
      <formula>"-"</formula>
    </cfRule>
  </conditionalFormatting>
  <conditionalFormatting sqref="EP8:ER8 EP11:ER13 EU11:EV13 EU8:EV8">
    <cfRule type="cellIs" dxfId="501" priority="593" operator="equal">
      <formula>"-"</formula>
    </cfRule>
    <cfRule type="cellIs" dxfId="500" priority="594" operator="equal">
      <formula>"-"</formula>
    </cfRule>
  </conditionalFormatting>
  <conditionalFormatting sqref="EP9:ER9 EU9:EV9">
    <cfRule type="cellIs" dxfId="499" priority="591" operator="equal">
      <formula>"-"</formula>
    </cfRule>
    <cfRule type="cellIs" dxfId="498" priority="592" operator="equal">
      <formula>"-"</formula>
    </cfRule>
  </conditionalFormatting>
  <conditionalFormatting sqref="EP14:ER14 EU14:EV14">
    <cfRule type="cellIs" dxfId="497" priority="589" operator="equal">
      <formula>"-"</formula>
    </cfRule>
    <cfRule type="cellIs" dxfId="496" priority="590" operator="equal">
      <formula>"-"</formula>
    </cfRule>
  </conditionalFormatting>
  <conditionalFormatting sqref="ES8 ES11:ES13">
    <cfRule type="cellIs" dxfId="495" priority="587" operator="equal">
      <formula>"-"</formula>
    </cfRule>
    <cfRule type="cellIs" dxfId="494" priority="588" operator="equal">
      <formula>"-"</formula>
    </cfRule>
  </conditionalFormatting>
  <conditionalFormatting sqref="ES9">
    <cfRule type="cellIs" dxfId="493" priority="585" operator="equal">
      <formula>"-"</formula>
    </cfRule>
    <cfRule type="cellIs" dxfId="492" priority="586" operator="equal">
      <formula>"-"</formula>
    </cfRule>
  </conditionalFormatting>
  <conditionalFormatting sqref="ES14">
    <cfRule type="cellIs" dxfId="491" priority="583" operator="equal">
      <formula>"-"</formula>
    </cfRule>
    <cfRule type="cellIs" dxfId="490" priority="584" operator="equal">
      <formula>"-"</formula>
    </cfRule>
  </conditionalFormatting>
  <conditionalFormatting sqref="FD8:FF8 FD11:FF13 FI11:FJ13 FI8:FJ8">
    <cfRule type="cellIs" dxfId="489" priority="581" operator="equal">
      <formula>"-"</formula>
    </cfRule>
    <cfRule type="cellIs" dxfId="488" priority="582" operator="equal">
      <formula>"-"</formula>
    </cfRule>
  </conditionalFormatting>
  <conditionalFormatting sqref="FD9:FF9 FI9:FJ9">
    <cfRule type="cellIs" dxfId="487" priority="579" operator="equal">
      <formula>"-"</formula>
    </cfRule>
    <cfRule type="cellIs" dxfId="486" priority="580" operator="equal">
      <formula>"-"</formula>
    </cfRule>
  </conditionalFormatting>
  <conditionalFormatting sqref="FD14:FF14 FI14:FJ14">
    <cfRule type="cellIs" dxfId="485" priority="577" operator="equal">
      <formula>"-"</formula>
    </cfRule>
    <cfRule type="cellIs" dxfId="484" priority="578" operator="equal">
      <formula>"-"</formula>
    </cfRule>
  </conditionalFormatting>
  <conditionalFormatting sqref="FG8 FG11:FG13">
    <cfRule type="cellIs" dxfId="483" priority="575" operator="equal">
      <formula>"-"</formula>
    </cfRule>
    <cfRule type="cellIs" dxfId="482" priority="576" operator="equal">
      <formula>"-"</formula>
    </cfRule>
  </conditionalFormatting>
  <conditionalFormatting sqref="FG9">
    <cfRule type="cellIs" dxfId="481" priority="573" operator="equal">
      <formula>"-"</formula>
    </cfRule>
    <cfRule type="cellIs" dxfId="480" priority="574" operator="equal">
      <formula>"-"</formula>
    </cfRule>
  </conditionalFormatting>
  <conditionalFormatting sqref="FG14">
    <cfRule type="cellIs" dxfId="479" priority="571" operator="equal">
      <formula>"-"</formula>
    </cfRule>
    <cfRule type="cellIs" dxfId="478" priority="572" operator="equal">
      <formula>"-"</formula>
    </cfRule>
  </conditionalFormatting>
  <conditionalFormatting sqref="FK8:FM8 FK11:FM13 FP11:FQ13 FP8:FQ8">
    <cfRule type="cellIs" dxfId="477" priority="569" operator="equal">
      <formula>"-"</formula>
    </cfRule>
    <cfRule type="cellIs" dxfId="476" priority="570" operator="equal">
      <formula>"-"</formula>
    </cfRule>
  </conditionalFormatting>
  <conditionalFormatting sqref="FK9:FM9 FP9:FQ9">
    <cfRule type="cellIs" dxfId="475" priority="567" operator="equal">
      <formula>"-"</formula>
    </cfRule>
    <cfRule type="cellIs" dxfId="474" priority="568" operator="equal">
      <formula>"-"</formula>
    </cfRule>
  </conditionalFormatting>
  <conditionalFormatting sqref="FK14:FM14 FP14:FQ14">
    <cfRule type="cellIs" dxfId="473" priority="565" operator="equal">
      <formula>"-"</formula>
    </cfRule>
    <cfRule type="cellIs" dxfId="472" priority="566" operator="equal">
      <formula>"-"</formula>
    </cfRule>
  </conditionalFormatting>
  <conditionalFormatting sqref="FN8 FN11:FN13">
    <cfRule type="cellIs" dxfId="471" priority="563" operator="equal">
      <formula>"-"</formula>
    </cfRule>
    <cfRule type="cellIs" dxfId="470" priority="564" operator="equal">
      <formula>"-"</formula>
    </cfRule>
  </conditionalFormatting>
  <conditionalFormatting sqref="FN9">
    <cfRule type="cellIs" dxfId="469" priority="561" operator="equal">
      <formula>"-"</formula>
    </cfRule>
    <cfRule type="cellIs" dxfId="468" priority="562" operator="equal">
      <formula>"-"</formula>
    </cfRule>
  </conditionalFormatting>
  <conditionalFormatting sqref="FN14">
    <cfRule type="cellIs" dxfId="467" priority="559" operator="equal">
      <formula>"-"</formula>
    </cfRule>
    <cfRule type="cellIs" dxfId="466" priority="560" operator="equal">
      <formula>"-"</formula>
    </cfRule>
  </conditionalFormatting>
  <conditionalFormatting sqref="FR8:FT8 FR11:FT13 FW11:FX13 FW8:FX8">
    <cfRule type="cellIs" dxfId="465" priority="557" operator="equal">
      <formula>"-"</formula>
    </cfRule>
    <cfRule type="cellIs" dxfId="464" priority="558" operator="equal">
      <formula>"-"</formula>
    </cfRule>
  </conditionalFormatting>
  <conditionalFormatting sqref="FR9:FT9 FW9:FX9">
    <cfRule type="cellIs" dxfId="463" priority="555" operator="equal">
      <formula>"-"</formula>
    </cfRule>
    <cfRule type="cellIs" dxfId="462" priority="556" operator="equal">
      <formula>"-"</formula>
    </cfRule>
  </conditionalFormatting>
  <conditionalFormatting sqref="FR14:FT14 FW14:FX14">
    <cfRule type="cellIs" dxfId="461" priority="553" operator="equal">
      <formula>"-"</formula>
    </cfRule>
    <cfRule type="cellIs" dxfId="460" priority="554" operator="equal">
      <formula>"-"</formula>
    </cfRule>
  </conditionalFormatting>
  <conditionalFormatting sqref="FU8 FU11:FU13">
    <cfRule type="cellIs" dxfId="459" priority="551" operator="equal">
      <formula>"-"</formula>
    </cfRule>
    <cfRule type="cellIs" dxfId="458" priority="552" operator="equal">
      <formula>"-"</formula>
    </cfRule>
  </conditionalFormatting>
  <conditionalFormatting sqref="FU9">
    <cfRule type="cellIs" dxfId="457" priority="549" operator="equal">
      <formula>"-"</formula>
    </cfRule>
    <cfRule type="cellIs" dxfId="456" priority="550" operator="equal">
      <formula>"-"</formula>
    </cfRule>
  </conditionalFormatting>
  <conditionalFormatting sqref="FU14">
    <cfRule type="cellIs" dxfId="455" priority="547" operator="equal">
      <formula>"-"</formula>
    </cfRule>
    <cfRule type="cellIs" dxfId="454" priority="548" operator="equal">
      <formula>"-"</formula>
    </cfRule>
  </conditionalFormatting>
  <conditionalFormatting sqref="FY8:GA8 FY11:GA13 GD11:GE13 GD8:GE8">
    <cfRule type="cellIs" dxfId="453" priority="545" operator="equal">
      <formula>"-"</formula>
    </cfRule>
    <cfRule type="cellIs" dxfId="452" priority="546" operator="equal">
      <formula>"-"</formula>
    </cfRule>
  </conditionalFormatting>
  <conditionalFormatting sqref="FY9:GA9 GD9:GE9">
    <cfRule type="cellIs" dxfId="451" priority="543" operator="equal">
      <formula>"-"</formula>
    </cfRule>
    <cfRule type="cellIs" dxfId="450" priority="544" operator="equal">
      <formula>"-"</formula>
    </cfRule>
  </conditionalFormatting>
  <conditionalFormatting sqref="FY14:GA14 GD14:GE14">
    <cfRule type="cellIs" dxfId="449" priority="541" operator="equal">
      <formula>"-"</formula>
    </cfRule>
    <cfRule type="cellIs" dxfId="448" priority="542" operator="equal">
      <formula>"-"</formula>
    </cfRule>
  </conditionalFormatting>
  <conditionalFormatting sqref="GB8 GB11:GB13">
    <cfRule type="cellIs" dxfId="447" priority="539" operator="equal">
      <formula>"-"</formula>
    </cfRule>
    <cfRule type="cellIs" dxfId="446" priority="540" operator="equal">
      <formula>"-"</formula>
    </cfRule>
  </conditionalFormatting>
  <conditionalFormatting sqref="GB9">
    <cfRule type="cellIs" dxfId="445" priority="537" operator="equal">
      <formula>"-"</formula>
    </cfRule>
    <cfRule type="cellIs" dxfId="444" priority="538" operator="equal">
      <formula>"-"</formula>
    </cfRule>
  </conditionalFormatting>
  <conditionalFormatting sqref="GB14">
    <cfRule type="cellIs" dxfId="443" priority="535" operator="equal">
      <formula>"-"</formula>
    </cfRule>
    <cfRule type="cellIs" dxfId="442" priority="536" operator="equal">
      <formula>"-"</formula>
    </cfRule>
  </conditionalFormatting>
  <conditionalFormatting sqref="CZ17:DF41 CZ43:DF43">
    <cfRule type="cellIs" dxfId="441" priority="533" operator="equal">
      <formula>"-"</formula>
    </cfRule>
    <cfRule type="cellIs" dxfId="440" priority="534" operator="equal">
      <formula>"-"</formula>
    </cfRule>
  </conditionalFormatting>
  <conditionalFormatting sqref="CZ8:DB8 CZ11:DB13 DD11:DF13 DD8:DF8">
    <cfRule type="cellIs" dxfId="439" priority="531" operator="equal">
      <formula>"-"</formula>
    </cfRule>
    <cfRule type="cellIs" dxfId="438" priority="532" operator="equal">
      <formula>"-"</formula>
    </cfRule>
  </conditionalFormatting>
  <conditionalFormatting sqref="CZ9:DB9 DD9:DF9">
    <cfRule type="cellIs" dxfId="437" priority="529" operator="equal">
      <formula>"-"</formula>
    </cfRule>
    <cfRule type="cellIs" dxfId="436" priority="530" operator="equal">
      <formula>"-"</formula>
    </cfRule>
  </conditionalFormatting>
  <conditionalFormatting sqref="CZ14:DB14 DD14:DF14">
    <cfRule type="cellIs" dxfId="435" priority="527" operator="equal">
      <formula>"-"</formula>
    </cfRule>
    <cfRule type="cellIs" dxfId="434" priority="528" operator="equal">
      <formula>"-"</formula>
    </cfRule>
  </conditionalFormatting>
  <conditionalFormatting sqref="DC8 DC11:DC13">
    <cfRule type="cellIs" dxfId="433" priority="525" operator="equal">
      <formula>"-"</formula>
    </cfRule>
    <cfRule type="cellIs" dxfId="432" priority="526" operator="equal">
      <formula>"-"</formula>
    </cfRule>
  </conditionalFormatting>
  <conditionalFormatting sqref="DC9">
    <cfRule type="cellIs" dxfId="431" priority="523" operator="equal">
      <formula>"-"</formula>
    </cfRule>
    <cfRule type="cellIs" dxfId="430" priority="524" operator="equal">
      <formula>"-"</formula>
    </cfRule>
  </conditionalFormatting>
  <conditionalFormatting sqref="DC14">
    <cfRule type="cellIs" dxfId="429" priority="521" operator="equal">
      <formula>"-"</formula>
    </cfRule>
    <cfRule type="cellIs" dxfId="428" priority="522" operator="equal">
      <formula>"-"</formula>
    </cfRule>
  </conditionalFormatting>
  <conditionalFormatting sqref="EW17:FC41 EW43:FC43">
    <cfRule type="cellIs" dxfId="427" priority="519" operator="equal">
      <formula>"-"</formula>
    </cfRule>
    <cfRule type="cellIs" dxfId="426" priority="520" operator="equal">
      <formula>"-"</formula>
    </cfRule>
  </conditionalFormatting>
  <conditionalFormatting sqref="EW8:EY8 EW11:EY13 FA11:FC13 FA8:FC8">
    <cfRule type="cellIs" dxfId="425" priority="517" operator="equal">
      <formula>"-"</formula>
    </cfRule>
    <cfRule type="cellIs" dxfId="424" priority="518" operator="equal">
      <formula>"-"</formula>
    </cfRule>
  </conditionalFormatting>
  <conditionalFormatting sqref="EW9:EY9 FA9:FC9">
    <cfRule type="cellIs" dxfId="423" priority="515" operator="equal">
      <formula>"-"</formula>
    </cfRule>
    <cfRule type="cellIs" dxfId="422" priority="516" operator="equal">
      <formula>"-"</formula>
    </cfRule>
  </conditionalFormatting>
  <conditionalFormatting sqref="EW14:EY14 FA14:FC14">
    <cfRule type="cellIs" dxfId="421" priority="513" operator="equal">
      <formula>"-"</formula>
    </cfRule>
    <cfRule type="cellIs" dxfId="420" priority="514" operator="equal">
      <formula>"-"</formula>
    </cfRule>
  </conditionalFormatting>
  <conditionalFormatting sqref="EZ8 EZ11:EZ13">
    <cfRule type="cellIs" dxfId="419" priority="511" operator="equal">
      <formula>"-"</formula>
    </cfRule>
    <cfRule type="cellIs" dxfId="418" priority="512" operator="equal">
      <formula>"-"</formula>
    </cfRule>
  </conditionalFormatting>
  <conditionalFormatting sqref="EZ9">
    <cfRule type="cellIs" dxfId="417" priority="509" operator="equal">
      <formula>"-"</formula>
    </cfRule>
    <cfRule type="cellIs" dxfId="416" priority="510" operator="equal">
      <formula>"-"</formula>
    </cfRule>
  </conditionalFormatting>
  <conditionalFormatting sqref="EZ14">
    <cfRule type="cellIs" dxfId="415" priority="507" operator="equal">
      <formula>"-"</formula>
    </cfRule>
    <cfRule type="cellIs" dxfId="414" priority="508" operator="equal">
      <formula>"-"</formula>
    </cfRule>
  </conditionalFormatting>
  <conditionalFormatting sqref="BC42:BT42 BV42:ES42 EU42:FG42 FI42:GB42 GD42:GE42">
    <cfRule type="cellIs" dxfId="413" priority="505" operator="equal">
      <formula>"-"</formula>
    </cfRule>
    <cfRule type="cellIs" dxfId="412" priority="506" operator="equal">
      <formula>"-"</formula>
    </cfRule>
  </conditionalFormatting>
  <conditionalFormatting sqref="AZ17:AZ20">
    <cfRule type="cellIs" dxfId="411" priority="503" operator="equal">
      <formula>"-"</formula>
    </cfRule>
    <cfRule type="cellIs" dxfId="410" priority="504" operator="equal">
      <formula>"-"</formula>
    </cfRule>
  </conditionalFormatting>
  <conditionalFormatting sqref="AZ11:AZ13 AZ8">
    <cfRule type="cellIs" dxfId="409" priority="501" operator="equal">
      <formula>"-"</formula>
    </cfRule>
    <cfRule type="cellIs" dxfId="408" priority="502" operator="equal">
      <formula>"-"</formula>
    </cfRule>
  </conditionalFormatting>
  <conditionalFormatting sqref="AZ9">
    <cfRule type="cellIs" dxfId="407" priority="499" operator="equal">
      <formula>"-"</formula>
    </cfRule>
    <cfRule type="cellIs" dxfId="406" priority="500" operator="equal">
      <formula>"-"</formula>
    </cfRule>
  </conditionalFormatting>
  <conditionalFormatting sqref="AZ14">
    <cfRule type="cellIs" dxfId="405" priority="497" operator="equal">
      <formula>"-"</formula>
    </cfRule>
    <cfRule type="cellIs" dxfId="404" priority="498" operator="equal">
      <formula>"-"</formula>
    </cfRule>
  </conditionalFormatting>
  <conditionalFormatting sqref="BN17:BN20">
    <cfRule type="cellIs" dxfId="403" priority="495" operator="equal">
      <formula>"-"</formula>
    </cfRule>
    <cfRule type="cellIs" dxfId="402" priority="496" operator="equal">
      <formula>"-"</formula>
    </cfRule>
  </conditionalFormatting>
  <conditionalFormatting sqref="BN11:BN13 BN8">
    <cfRule type="cellIs" dxfId="401" priority="493" operator="equal">
      <formula>"-"</formula>
    </cfRule>
    <cfRule type="cellIs" dxfId="400" priority="494" operator="equal">
      <formula>"-"</formula>
    </cfRule>
  </conditionalFormatting>
  <conditionalFormatting sqref="BN9">
    <cfRule type="cellIs" dxfId="399" priority="491" operator="equal">
      <formula>"-"</formula>
    </cfRule>
    <cfRule type="cellIs" dxfId="398" priority="492" operator="equal">
      <formula>"-"</formula>
    </cfRule>
  </conditionalFormatting>
  <conditionalFormatting sqref="BN14">
    <cfRule type="cellIs" dxfId="397" priority="489" operator="equal">
      <formula>"-"</formula>
    </cfRule>
    <cfRule type="cellIs" dxfId="396" priority="490" operator="equal">
      <formula>"-"</formula>
    </cfRule>
  </conditionalFormatting>
  <conditionalFormatting sqref="BU43 BU21:BU41">
    <cfRule type="cellIs" dxfId="395" priority="487" operator="equal">
      <formula>"-"</formula>
    </cfRule>
    <cfRule type="cellIs" dxfId="394" priority="488" operator="equal">
      <formula>"-"</formula>
    </cfRule>
  </conditionalFormatting>
  <conditionalFormatting sqref="BU42">
    <cfRule type="cellIs" dxfId="393" priority="485" operator="equal">
      <formula>"-"</formula>
    </cfRule>
    <cfRule type="cellIs" dxfId="392" priority="486" operator="equal">
      <formula>"-"</formula>
    </cfRule>
  </conditionalFormatting>
  <conditionalFormatting sqref="BU17:BU20">
    <cfRule type="cellIs" dxfId="391" priority="483" operator="equal">
      <formula>"-"</formula>
    </cfRule>
    <cfRule type="cellIs" dxfId="390" priority="484" operator="equal">
      <formula>"-"</formula>
    </cfRule>
  </conditionalFormatting>
  <conditionalFormatting sqref="BU11:BU13 BU8">
    <cfRule type="cellIs" dxfId="389" priority="481" operator="equal">
      <formula>"-"</formula>
    </cfRule>
    <cfRule type="cellIs" dxfId="388" priority="482" operator="equal">
      <formula>"-"</formula>
    </cfRule>
  </conditionalFormatting>
  <conditionalFormatting sqref="BU9">
    <cfRule type="cellIs" dxfId="387" priority="479" operator="equal">
      <formula>"-"</formula>
    </cfRule>
    <cfRule type="cellIs" dxfId="386" priority="480" operator="equal">
      <formula>"-"</formula>
    </cfRule>
  </conditionalFormatting>
  <conditionalFormatting sqref="BU14">
    <cfRule type="cellIs" dxfId="385" priority="477" operator="equal">
      <formula>"-"</formula>
    </cfRule>
    <cfRule type="cellIs" dxfId="384" priority="478" operator="equal">
      <formula>"-"</formula>
    </cfRule>
  </conditionalFormatting>
  <conditionalFormatting sqref="CB38:CB41">
    <cfRule type="cellIs" dxfId="383" priority="475" operator="equal">
      <formula>"-"</formula>
    </cfRule>
    <cfRule type="cellIs" dxfId="382" priority="476" operator="equal">
      <formula>"-"</formula>
    </cfRule>
  </conditionalFormatting>
  <conditionalFormatting sqref="BX34:BX36">
    <cfRule type="cellIs" dxfId="381" priority="473" operator="equal">
      <formula>"-"</formula>
    </cfRule>
    <cfRule type="cellIs" dxfId="380" priority="474" operator="equal">
      <formula>"-"</formula>
    </cfRule>
  </conditionalFormatting>
  <conditionalFormatting sqref="CC34:CC36">
    <cfRule type="cellIs" dxfId="379" priority="471" operator="equal">
      <formula>"-"</formula>
    </cfRule>
    <cfRule type="cellIs" dxfId="378" priority="472" operator="equal">
      <formula>"-"</formula>
    </cfRule>
  </conditionalFormatting>
  <conditionalFormatting sqref="CD34:CD36">
    <cfRule type="cellIs" dxfId="377" priority="469" operator="equal">
      <formula>"-"</formula>
    </cfRule>
    <cfRule type="cellIs" dxfId="376" priority="470" operator="equal">
      <formula>"-"</formula>
    </cfRule>
  </conditionalFormatting>
  <conditionalFormatting sqref="CB21 CB23:CB29 CB33:CB37">
    <cfRule type="cellIs" dxfId="375" priority="467" operator="equal">
      <formula>"-"</formula>
    </cfRule>
    <cfRule type="cellIs" dxfId="374" priority="468" operator="equal">
      <formula>"-"</formula>
    </cfRule>
  </conditionalFormatting>
  <conditionalFormatting sqref="CB17:CB20">
    <cfRule type="cellIs" dxfId="373" priority="465" operator="equal">
      <formula>"-"</formula>
    </cfRule>
    <cfRule type="cellIs" dxfId="372" priority="466" operator="equal">
      <formula>"-"</formula>
    </cfRule>
  </conditionalFormatting>
  <conditionalFormatting sqref="CB11:CB13 CB8">
    <cfRule type="cellIs" dxfId="371" priority="463" operator="equal">
      <formula>"-"</formula>
    </cfRule>
    <cfRule type="cellIs" dxfId="370" priority="464" operator="equal">
      <formula>"-"</formula>
    </cfRule>
  </conditionalFormatting>
  <conditionalFormatting sqref="CB9">
    <cfRule type="cellIs" dxfId="369" priority="461" operator="equal">
      <formula>"-"</formula>
    </cfRule>
    <cfRule type="cellIs" dxfId="368" priority="462" operator="equal">
      <formula>"-"</formula>
    </cfRule>
  </conditionalFormatting>
  <conditionalFormatting sqref="CB14">
    <cfRule type="cellIs" dxfId="367" priority="459" operator="equal">
      <formula>"-"</formula>
    </cfRule>
    <cfRule type="cellIs" dxfId="366" priority="460" operator="equal">
      <formula>"-"</formula>
    </cfRule>
  </conditionalFormatting>
  <conditionalFormatting sqref="BX22:CA22 CC22:CD22">
    <cfRule type="cellIs" dxfId="365" priority="457" operator="equal">
      <formula>"-"</formula>
    </cfRule>
    <cfRule type="cellIs" dxfId="364" priority="458" operator="equal">
      <formula>"-"</formula>
    </cfRule>
  </conditionalFormatting>
  <conditionalFormatting sqref="CB22">
    <cfRule type="cellIs" dxfId="363" priority="455" operator="equal">
      <formula>"-"</formula>
    </cfRule>
    <cfRule type="cellIs" dxfId="362" priority="456" operator="equal">
      <formula>"-"</formula>
    </cfRule>
  </conditionalFormatting>
  <conditionalFormatting sqref="BX30:CA32 CC30:CD32">
    <cfRule type="cellIs" dxfId="361" priority="453" operator="equal">
      <formula>"-"</formula>
    </cfRule>
    <cfRule type="cellIs" dxfId="360" priority="454" operator="equal">
      <formula>"-"</formula>
    </cfRule>
  </conditionalFormatting>
  <conditionalFormatting sqref="CB30:CB32">
    <cfRule type="cellIs" dxfId="359" priority="451" operator="equal">
      <formula>"-"</formula>
    </cfRule>
    <cfRule type="cellIs" dxfId="358" priority="452" operator="equal">
      <formula>"-"</formula>
    </cfRule>
  </conditionalFormatting>
  <conditionalFormatting sqref="CI17:CI20">
    <cfRule type="cellIs" dxfId="357" priority="449" operator="equal">
      <formula>"-"</formula>
    </cfRule>
    <cfRule type="cellIs" dxfId="356" priority="450" operator="equal">
      <formula>"-"</formula>
    </cfRule>
  </conditionalFormatting>
  <conditionalFormatting sqref="CI11:CI13 CI8">
    <cfRule type="cellIs" dxfId="355" priority="447" operator="equal">
      <formula>"-"</formula>
    </cfRule>
    <cfRule type="cellIs" dxfId="354" priority="448" operator="equal">
      <formula>"-"</formula>
    </cfRule>
  </conditionalFormatting>
  <conditionalFormatting sqref="CI9">
    <cfRule type="cellIs" dxfId="353" priority="445" operator="equal">
      <formula>"-"</formula>
    </cfRule>
    <cfRule type="cellIs" dxfId="352" priority="446" operator="equal">
      <formula>"-"</formula>
    </cfRule>
  </conditionalFormatting>
  <conditionalFormatting sqref="CI14">
    <cfRule type="cellIs" dxfId="351" priority="443" operator="equal">
      <formula>"-"</formula>
    </cfRule>
    <cfRule type="cellIs" dxfId="350" priority="444" operator="equal">
      <formula>"-"</formula>
    </cfRule>
  </conditionalFormatting>
  <conditionalFormatting sqref="CI23:CI28">
    <cfRule type="cellIs" dxfId="349" priority="441" operator="equal">
      <formula>"-"</formula>
    </cfRule>
    <cfRule type="cellIs" dxfId="348" priority="442" operator="equal">
      <formula>"-"</formula>
    </cfRule>
  </conditionalFormatting>
  <conditionalFormatting sqref="CI22">
    <cfRule type="cellIs" dxfId="347" priority="439" operator="equal">
      <formula>"-"</formula>
    </cfRule>
    <cfRule type="cellIs" dxfId="346" priority="440" operator="equal">
      <formula>"-"</formula>
    </cfRule>
  </conditionalFormatting>
  <conditionalFormatting sqref="CI34:CI36">
    <cfRule type="cellIs" dxfId="345" priority="435" operator="equal">
      <formula>"-"</formula>
    </cfRule>
    <cfRule type="cellIs" dxfId="344" priority="436" operator="equal">
      <formula>"-"</formula>
    </cfRule>
  </conditionalFormatting>
  <conditionalFormatting sqref="CI38:CI41">
    <cfRule type="cellIs" dxfId="343" priority="433" operator="equal">
      <formula>"-"</formula>
    </cfRule>
    <cfRule type="cellIs" dxfId="342" priority="434" operator="equal">
      <formula>"-"</formula>
    </cfRule>
  </conditionalFormatting>
  <conditionalFormatting sqref="CE30:CH32 CJ30:CK32">
    <cfRule type="cellIs" dxfId="341" priority="431" operator="equal">
      <formula>"-"</formula>
    </cfRule>
    <cfRule type="cellIs" dxfId="340" priority="432" operator="equal">
      <formula>"-"</formula>
    </cfRule>
  </conditionalFormatting>
  <conditionalFormatting sqref="CI30:CI32">
    <cfRule type="cellIs" dxfId="339" priority="429" operator="equal">
      <formula>"-"</formula>
    </cfRule>
    <cfRule type="cellIs" dxfId="338" priority="430" operator="equal">
      <formula>"-"</formula>
    </cfRule>
  </conditionalFormatting>
  <conditionalFormatting sqref="CP17:CP20">
    <cfRule type="cellIs" dxfId="337" priority="427" operator="equal">
      <formula>"-"</formula>
    </cfRule>
    <cfRule type="cellIs" dxfId="336" priority="428" operator="equal">
      <formula>"-"</formula>
    </cfRule>
  </conditionalFormatting>
  <conditionalFormatting sqref="CP11:CP13 CP8">
    <cfRule type="cellIs" dxfId="335" priority="425" operator="equal">
      <formula>"-"</formula>
    </cfRule>
    <cfRule type="cellIs" dxfId="334" priority="426" operator="equal">
      <formula>"-"</formula>
    </cfRule>
  </conditionalFormatting>
  <conditionalFormatting sqref="CP9">
    <cfRule type="cellIs" dxfId="333" priority="423" operator="equal">
      <formula>"-"</formula>
    </cfRule>
    <cfRule type="cellIs" dxfId="332" priority="424" operator="equal">
      <formula>"-"</formula>
    </cfRule>
  </conditionalFormatting>
  <conditionalFormatting sqref="CP14">
    <cfRule type="cellIs" dxfId="331" priority="421" operator="equal">
      <formula>"-"</formula>
    </cfRule>
    <cfRule type="cellIs" dxfId="330" priority="422" operator="equal">
      <formula>"-"</formula>
    </cfRule>
  </conditionalFormatting>
  <conditionalFormatting sqref="CP23:CP28">
    <cfRule type="cellIs" dxfId="329" priority="419" operator="equal">
      <formula>"-"</formula>
    </cfRule>
    <cfRule type="cellIs" dxfId="328" priority="420" operator="equal">
      <formula>"-"</formula>
    </cfRule>
  </conditionalFormatting>
  <conditionalFormatting sqref="CP22">
    <cfRule type="cellIs" dxfId="327" priority="417" operator="equal">
      <formula>"-"</formula>
    </cfRule>
    <cfRule type="cellIs" dxfId="326" priority="418" operator="equal">
      <formula>"-"</formula>
    </cfRule>
  </conditionalFormatting>
  <conditionalFormatting sqref="CP30:CP32">
    <cfRule type="cellIs" dxfId="325" priority="415" operator="equal">
      <formula>"-"</formula>
    </cfRule>
    <cfRule type="cellIs" dxfId="324" priority="416" operator="equal">
      <formula>"-"</formula>
    </cfRule>
  </conditionalFormatting>
  <conditionalFormatting sqref="CP34:CP36">
    <cfRule type="cellIs" dxfId="323" priority="413" operator="equal">
      <formula>"-"</formula>
    </cfRule>
    <cfRule type="cellIs" dxfId="322" priority="414" operator="equal">
      <formula>"-"</formula>
    </cfRule>
  </conditionalFormatting>
  <conditionalFormatting sqref="CP38:CP41">
    <cfRule type="cellIs" dxfId="321" priority="411" operator="equal">
      <formula>"-"</formula>
    </cfRule>
    <cfRule type="cellIs" dxfId="320" priority="412" operator="equal">
      <formula>"-"</formula>
    </cfRule>
  </conditionalFormatting>
  <conditionalFormatting sqref="CL30:CO32">
    <cfRule type="cellIs" dxfId="319" priority="409" operator="equal">
      <formula>"-"</formula>
    </cfRule>
    <cfRule type="cellIs" dxfId="318" priority="410" operator="equal">
      <formula>"-"</formula>
    </cfRule>
  </conditionalFormatting>
  <conditionalFormatting sqref="CQ30:CR32">
    <cfRule type="cellIs" dxfId="317" priority="407" operator="equal">
      <formula>"-"</formula>
    </cfRule>
    <cfRule type="cellIs" dxfId="316" priority="408" operator="equal">
      <formula>"-"</formula>
    </cfRule>
  </conditionalFormatting>
  <conditionalFormatting sqref="CW17:CW20">
    <cfRule type="cellIs" dxfId="315" priority="405" operator="equal">
      <formula>"-"</formula>
    </cfRule>
    <cfRule type="cellIs" dxfId="314" priority="406" operator="equal">
      <formula>"-"</formula>
    </cfRule>
  </conditionalFormatting>
  <conditionalFormatting sqref="CW11:CW13 CW8">
    <cfRule type="cellIs" dxfId="313" priority="403" operator="equal">
      <formula>"-"</formula>
    </cfRule>
    <cfRule type="cellIs" dxfId="312" priority="404" operator="equal">
      <formula>"-"</formula>
    </cfRule>
  </conditionalFormatting>
  <conditionalFormatting sqref="CW9">
    <cfRule type="cellIs" dxfId="311" priority="401" operator="equal">
      <formula>"-"</formula>
    </cfRule>
    <cfRule type="cellIs" dxfId="310" priority="402" operator="equal">
      <formula>"-"</formula>
    </cfRule>
  </conditionalFormatting>
  <conditionalFormatting sqref="CW14">
    <cfRule type="cellIs" dxfId="309" priority="399" operator="equal">
      <formula>"-"</formula>
    </cfRule>
    <cfRule type="cellIs" dxfId="308" priority="400" operator="equal">
      <formula>"-"</formula>
    </cfRule>
  </conditionalFormatting>
  <conditionalFormatting sqref="CX30:CY32">
    <cfRule type="cellIs" dxfId="307" priority="397" operator="equal">
      <formula>"-"</formula>
    </cfRule>
    <cfRule type="cellIs" dxfId="306" priority="398" operator="equal">
      <formula>"-"</formula>
    </cfRule>
  </conditionalFormatting>
  <conditionalFormatting sqref="CS30:CV32">
    <cfRule type="cellIs" dxfId="305" priority="395" operator="equal">
      <formula>"-"</formula>
    </cfRule>
    <cfRule type="cellIs" dxfId="304" priority="396" operator="equal">
      <formula>"-"</formula>
    </cfRule>
  </conditionalFormatting>
  <conditionalFormatting sqref="CW30:CW32">
    <cfRule type="cellIs" dxfId="303" priority="393" operator="equal">
      <formula>"-"</formula>
    </cfRule>
    <cfRule type="cellIs" dxfId="302" priority="394" operator="equal">
      <formula>"-"</formula>
    </cfRule>
  </conditionalFormatting>
  <conditionalFormatting sqref="CS34:CV36">
    <cfRule type="cellIs" dxfId="301" priority="391" operator="equal">
      <formula>"-"</formula>
    </cfRule>
    <cfRule type="cellIs" dxfId="300" priority="392" operator="equal">
      <formula>"-"</formula>
    </cfRule>
  </conditionalFormatting>
  <conditionalFormatting sqref="CX34:CY36">
    <cfRule type="cellIs" dxfId="299" priority="389" operator="equal">
      <formula>"-"</formula>
    </cfRule>
    <cfRule type="cellIs" dxfId="298" priority="390" operator="equal">
      <formula>"-"</formula>
    </cfRule>
  </conditionalFormatting>
  <conditionalFormatting sqref="CW23:CW28">
    <cfRule type="cellIs" dxfId="297" priority="387" operator="equal">
      <formula>"-"</formula>
    </cfRule>
    <cfRule type="cellIs" dxfId="296" priority="388" operator="equal">
      <formula>"-"</formula>
    </cfRule>
  </conditionalFormatting>
  <conditionalFormatting sqref="CW22">
    <cfRule type="cellIs" dxfId="295" priority="385" operator="equal">
      <formula>"-"</formula>
    </cfRule>
    <cfRule type="cellIs" dxfId="294" priority="386" operator="equal">
      <formula>"-"</formula>
    </cfRule>
  </conditionalFormatting>
  <conditionalFormatting sqref="CW38:CW41">
    <cfRule type="cellIs" dxfId="293" priority="383" operator="equal">
      <formula>"-"</formula>
    </cfRule>
    <cfRule type="cellIs" dxfId="292" priority="384" operator="equal">
      <formula>"-"</formula>
    </cfRule>
  </conditionalFormatting>
  <conditionalFormatting sqref="CW34:CW36">
    <cfRule type="cellIs" dxfId="291" priority="381" operator="equal">
      <formula>"-"</formula>
    </cfRule>
    <cfRule type="cellIs" dxfId="290" priority="382" operator="equal">
      <formula>"-"</formula>
    </cfRule>
  </conditionalFormatting>
  <conditionalFormatting sqref="DK17:DK20">
    <cfRule type="cellIs" dxfId="289" priority="379" operator="equal">
      <formula>"-"</formula>
    </cfRule>
    <cfRule type="cellIs" dxfId="288" priority="380" operator="equal">
      <formula>"-"</formula>
    </cfRule>
  </conditionalFormatting>
  <conditionalFormatting sqref="DK11:DK13 DK8">
    <cfRule type="cellIs" dxfId="287" priority="377" operator="equal">
      <formula>"-"</formula>
    </cfRule>
    <cfRule type="cellIs" dxfId="286" priority="378" operator="equal">
      <formula>"-"</formula>
    </cfRule>
  </conditionalFormatting>
  <conditionalFormatting sqref="DK9">
    <cfRule type="cellIs" dxfId="285" priority="375" operator="equal">
      <formula>"-"</formula>
    </cfRule>
    <cfRule type="cellIs" dxfId="284" priority="376" operator="equal">
      <formula>"-"</formula>
    </cfRule>
  </conditionalFormatting>
  <conditionalFormatting sqref="DK14">
    <cfRule type="cellIs" dxfId="283" priority="373" operator="equal">
      <formula>"-"</formula>
    </cfRule>
    <cfRule type="cellIs" dxfId="282" priority="374" operator="equal">
      <formula>"-"</formula>
    </cfRule>
  </conditionalFormatting>
  <conditionalFormatting sqref="DK23:DK28">
    <cfRule type="cellIs" dxfId="281" priority="371" operator="equal">
      <formula>"-"</formula>
    </cfRule>
    <cfRule type="cellIs" dxfId="280" priority="372" operator="equal">
      <formula>"-"</formula>
    </cfRule>
  </conditionalFormatting>
  <conditionalFormatting sqref="DK22">
    <cfRule type="cellIs" dxfId="279" priority="369" operator="equal">
      <formula>"-"</formula>
    </cfRule>
    <cfRule type="cellIs" dxfId="278" priority="370" operator="equal">
      <formula>"-"</formula>
    </cfRule>
  </conditionalFormatting>
  <conditionalFormatting sqref="DK30:DK32">
    <cfRule type="cellIs" dxfId="277" priority="367" operator="equal">
      <formula>"-"</formula>
    </cfRule>
    <cfRule type="cellIs" dxfId="276" priority="368" operator="equal">
      <formula>"-"</formula>
    </cfRule>
  </conditionalFormatting>
  <conditionalFormatting sqref="DK34:DK36">
    <cfRule type="cellIs" dxfId="275" priority="365" operator="equal">
      <formula>"-"</formula>
    </cfRule>
    <cfRule type="cellIs" dxfId="274" priority="366" operator="equal">
      <formula>"-"</formula>
    </cfRule>
  </conditionalFormatting>
  <conditionalFormatting sqref="DK38:DK41">
    <cfRule type="cellIs" dxfId="273" priority="363" operator="equal">
      <formula>"-"</formula>
    </cfRule>
    <cfRule type="cellIs" dxfId="272" priority="364" operator="equal">
      <formula>"-"</formula>
    </cfRule>
  </conditionalFormatting>
  <conditionalFormatting sqref="DR38:DR41">
    <cfRule type="cellIs" dxfId="271" priority="361" operator="equal">
      <formula>"-"</formula>
    </cfRule>
    <cfRule type="cellIs" dxfId="270" priority="362" operator="equal">
      <formula>"-"</formula>
    </cfRule>
  </conditionalFormatting>
  <conditionalFormatting sqref="DR30:DR32">
    <cfRule type="cellIs" dxfId="269" priority="359" operator="equal">
      <formula>"-"</formula>
    </cfRule>
    <cfRule type="cellIs" dxfId="268" priority="360" operator="equal">
      <formula>"-"</formula>
    </cfRule>
  </conditionalFormatting>
  <conditionalFormatting sqref="DR17:DR20">
    <cfRule type="cellIs" dxfId="267" priority="357" operator="equal">
      <formula>"-"</formula>
    </cfRule>
    <cfRule type="cellIs" dxfId="266" priority="358" operator="equal">
      <formula>"-"</formula>
    </cfRule>
  </conditionalFormatting>
  <conditionalFormatting sqref="DR11:DR13 DR8">
    <cfRule type="cellIs" dxfId="265" priority="355" operator="equal">
      <formula>"-"</formula>
    </cfRule>
    <cfRule type="cellIs" dxfId="264" priority="356" operator="equal">
      <formula>"-"</formula>
    </cfRule>
  </conditionalFormatting>
  <conditionalFormatting sqref="DR9">
    <cfRule type="cellIs" dxfId="263" priority="353" operator="equal">
      <formula>"-"</formula>
    </cfRule>
    <cfRule type="cellIs" dxfId="262" priority="354" operator="equal">
      <formula>"-"</formula>
    </cfRule>
  </conditionalFormatting>
  <conditionalFormatting sqref="DR14">
    <cfRule type="cellIs" dxfId="261" priority="351" operator="equal">
      <formula>"-"</formula>
    </cfRule>
    <cfRule type="cellIs" dxfId="260" priority="352" operator="equal">
      <formula>"-"</formula>
    </cfRule>
  </conditionalFormatting>
  <conditionalFormatting sqref="DR23:DR28">
    <cfRule type="cellIs" dxfId="259" priority="349" operator="equal">
      <formula>"-"</formula>
    </cfRule>
    <cfRule type="cellIs" dxfId="258" priority="350" operator="equal">
      <formula>"-"</formula>
    </cfRule>
  </conditionalFormatting>
  <conditionalFormatting sqref="DR22">
    <cfRule type="cellIs" dxfId="257" priority="347" operator="equal">
      <formula>"-"</formula>
    </cfRule>
    <cfRule type="cellIs" dxfId="256" priority="348" operator="equal">
      <formula>"-"</formula>
    </cfRule>
  </conditionalFormatting>
  <conditionalFormatting sqref="DR34:DR36">
    <cfRule type="cellIs" dxfId="255" priority="345" operator="equal">
      <formula>"-"</formula>
    </cfRule>
    <cfRule type="cellIs" dxfId="254" priority="346" operator="equal">
      <formula>"-"</formula>
    </cfRule>
  </conditionalFormatting>
  <conditionalFormatting sqref="DY38:DY41">
    <cfRule type="cellIs" dxfId="253" priority="343" operator="equal">
      <formula>"-"</formula>
    </cfRule>
    <cfRule type="cellIs" dxfId="252" priority="344" operator="equal">
      <formula>"-"</formula>
    </cfRule>
  </conditionalFormatting>
  <conditionalFormatting sqref="DY17:DY20">
    <cfRule type="cellIs" dxfId="251" priority="341" operator="equal">
      <formula>"-"</formula>
    </cfRule>
    <cfRule type="cellIs" dxfId="250" priority="342" operator="equal">
      <formula>"-"</formula>
    </cfRule>
  </conditionalFormatting>
  <conditionalFormatting sqref="DY11:DY13 DY8">
    <cfRule type="cellIs" dxfId="249" priority="339" operator="equal">
      <formula>"-"</formula>
    </cfRule>
    <cfRule type="cellIs" dxfId="248" priority="340" operator="equal">
      <formula>"-"</formula>
    </cfRule>
  </conditionalFormatting>
  <conditionalFormatting sqref="DY9">
    <cfRule type="cellIs" dxfId="247" priority="337" operator="equal">
      <formula>"-"</formula>
    </cfRule>
    <cfRule type="cellIs" dxfId="246" priority="338" operator="equal">
      <formula>"-"</formula>
    </cfRule>
  </conditionalFormatting>
  <conditionalFormatting sqref="DY14">
    <cfRule type="cellIs" dxfId="245" priority="335" operator="equal">
      <formula>"-"</formula>
    </cfRule>
    <cfRule type="cellIs" dxfId="244" priority="336" operator="equal">
      <formula>"-"</formula>
    </cfRule>
  </conditionalFormatting>
  <conditionalFormatting sqref="DY23:DY28">
    <cfRule type="cellIs" dxfId="243" priority="333" operator="equal">
      <formula>"-"</formula>
    </cfRule>
    <cfRule type="cellIs" dxfId="242" priority="334" operator="equal">
      <formula>"-"</formula>
    </cfRule>
  </conditionalFormatting>
  <conditionalFormatting sqref="DY22">
    <cfRule type="cellIs" dxfId="241" priority="331" operator="equal">
      <formula>"-"</formula>
    </cfRule>
    <cfRule type="cellIs" dxfId="240" priority="332" operator="equal">
      <formula>"-"</formula>
    </cfRule>
  </conditionalFormatting>
  <conditionalFormatting sqref="DY30:DY32">
    <cfRule type="cellIs" dxfId="239" priority="329" operator="equal">
      <formula>"-"</formula>
    </cfRule>
    <cfRule type="cellIs" dxfId="238" priority="330" operator="equal">
      <formula>"-"</formula>
    </cfRule>
  </conditionalFormatting>
  <conditionalFormatting sqref="DY34:DY36">
    <cfRule type="cellIs" dxfId="237" priority="327" operator="equal">
      <formula>"-"</formula>
    </cfRule>
    <cfRule type="cellIs" dxfId="236" priority="328" operator="equal">
      <formula>"-"</formula>
    </cfRule>
  </conditionalFormatting>
  <conditionalFormatting sqref="EF17:EF20">
    <cfRule type="cellIs" dxfId="235" priority="325" operator="equal">
      <formula>"-"</formula>
    </cfRule>
    <cfRule type="cellIs" dxfId="234" priority="326" operator="equal">
      <formula>"-"</formula>
    </cfRule>
  </conditionalFormatting>
  <conditionalFormatting sqref="EF11:EF13 EF8">
    <cfRule type="cellIs" dxfId="233" priority="323" operator="equal">
      <formula>"-"</formula>
    </cfRule>
    <cfRule type="cellIs" dxfId="232" priority="324" operator="equal">
      <formula>"-"</formula>
    </cfRule>
  </conditionalFormatting>
  <conditionalFormatting sqref="EF9">
    <cfRule type="cellIs" dxfId="231" priority="321" operator="equal">
      <formula>"-"</formula>
    </cfRule>
    <cfRule type="cellIs" dxfId="230" priority="322" operator="equal">
      <formula>"-"</formula>
    </cfRule>
  </conditionalFormatting>
  <conditionalFormatting sqref="EF14">
    <cfRule type="cellIs" dxfId="229" priority="319" operator="equal">
      <formula>"-"</formula>
    </cfRule>
    <cfRule type="cellIs" dxfId="228" priority="320" operator="equal">
      <formula>"-"</formula>
    </cfRule>
  </conditionalFormatting>
  <conditionalFormatting sqref="EF23:EF28">
    <cfRule type="cellIs" dxfId="227" priority="317" operator="equal">
      <formula>"-"</formula>
    </cfRule>
    <cfRule type="cellIs" dxfId="226" priority="318" operator="equal">
      <formula>"-"</formula>
    </cfRule>
  </conditionalFormatting>
  <conditionalFormatting sqref="EF22">
    <cfRule type="cellIs" dxfId="225" priority="315" operator="equal">
      <formula>"-"</formula>
    </cfRule>
    <cfRule type="cellIs" dxfId="224" priority="316" operator="equal">
      <formula>"-"</formula>
    </cfRule>
  </conditionalFormatting>
  <conditionalFormatting sqref="EF30:EF32">
    <cfRule type="cellIs" dxfId="223" priority="313" operator="equal">
      <formula>"-"</formula>
    </cfRule>
    <cfRule type="cellIs" dxfId="222" priority="314" operator="equal">
      <formula>"-"</formula>
    </cfRule>
  </conditionalFormatting>
  <conditionalFormatting sqref="EF34:EF36">
    <cfRule type="cellIs" dxfId="221" priority="311" operator="equal">
      <formula>"-"</formula>
    </cfRule>
    <cfRule type="cellIs" dxfId="220" priority="312" operator="equal">
      <formula>"-"</formula>
    </cfRule>
  </conditionalFormatting>
  <conditionalFormatting sqref="EF38:EF41">
    <cfRule type="cellIs" dxfId="219" priority="309" operator="equal">
      <formula>"-"</formula>
    </cfRule>
    <cfRule type="cellIs" dxfId="218" priority="310" operator="equal">
      <formula>"-"</formula>
    </cfRule>
  </conditionalFormatting>
  <conditionalFormatting sqref="EB30:EE32">
    <cfRule type="cellIs" dxfId="217" priority="307" operator="equal">
      <formula>"-"</formula>
    </cfRule>
    <cfRule type="cellIs" dxfId="216" priority="308" operator="equal">
      <formula>"-"</formula>
    </cfRule>
  </conditionalFormatting>
  <conditionalFormatting sqref="EG30:EH32">
    <cfRule type="cellIs" dxfId="215" priority="305" operator="equal">
      <formula>"-"</formula>
    </cfRule>
    <cfRule type="cellIs" dxfId="214" priority="306" operator="equal">
      <formula>"-"</formula>
    </cfRule>
  </conditionalFormatting>
  <conditionalFormatting sqref="EM38:EM39 EM41">
    <cfRule type="cellIs" dxfId="213" priority="303" operator="equal">
      <formula>"-"</formula>
    </cfRule>
    <cfRule type="cellIs" dxfId="212" priority="304" operator="equal">
      <formula>"-"</formula>
    </cfRule>
  </conditionalFormatting>
  <conditionalFormatting sqref="EM17 EM19:EM20">
    <cfRule type="cellIs" dxfId="211" priority="301" operator="equal">
      <formula>"-"</formula>
    </cfRule>
    <cfRule type="cellIs" dxfId="210" priority="302" operator="equal">
      <formula>"-"</formula>
    </cfRule>
  </conditionalFormatting>
  <conditionalFormatting sqref="EM12:EM13 EM8">
    <cfRule type="cellIs" dxfId="209" priority="299" operator="equal">
      <formula>"-"</formula>
    </cfRule>
    <cfRule type="cellIs" dxfId="208" priority="300" operator="equal">
      <formula>"-"</formula>
    </cfRule>
  </conditionalFormatting>
  <conditionalFormatting sqref="EM9">
    <cfRule type="cellIs" dxfId="207" priority="297" operator="equal">
      <formula>"-"</formula>
    </cfRule>
    <cfRule type="cellIs" dxfId="206" priority="298" operator="equal">
      <formula>"-"</formula>
    </cfRule>
  </conditionalFormatting>
  <conditionalFormatting sqref="EM14">
    <cfRule type="cellIs" dxfId="205" priority="295" operator="equal">
      <formula>"-"</formula>
    </cfRule>
    <cfRule type="cellIs" dxfId="204" priority="296" operator="equal">
      <formula>"-"</formula>
    </cfRule>
  </conditionalFormatting>
  <conditionalFormatting sqref="EM23:EM28">
    <cfRule type="cellIs" dxfId="203" priority="293" operator="equal">
      <formula>"-"</formula>
    </cfRule>
    <cfRule type="cellIs" dxfId="202" priority="294" operator="equal">
      <formula>"-"</formula>
    </cfRule>
  </conditionalFormatting>
  <conditionalFormatting sqref="EM22">
    <cfRule type="cellIs" dxfId="201" priority="291" operator="equal">
      <formula>"-"</formula>
    </cfRule>
    <cfRule type="cellIs" dxfId="200" priority="292" operator="equal">
      <formula>"-"</formula>
    </cfRule>
  </conditionalFormatting>
  <conditionalFormatting sqref="EM30 EM32">
    <cfRule type="cellIs" dxfId="199" priority="289" operator="equal">
      <formula>"-"</formula>
    </cfRule>
    <cfRule type="cellIs" dxfId="198" priority="290" operator="equal">
      <formula>"-"</formula>
    </cfRule>
  </conditionalFormatting>
  <conditionalFormatting sqref="EM34">
    <cfRule type="cellIs" dxfId="197" priority="287" operator="equal">
      <formula>"-"</formula>
    </cfRule>
    <cfRule type="cellIs" dxfId="196" priority="288" operator="equal">
      <formula>"-"</formula>
    </cfRule>
  </conditionalFormatting>
  <conditionalFormatting sqref="EI30:EL32">
    <cfRule type="cellIs" dxfId="195" priority="285" operator="equal">
      <formula>"-"</formula>
    </cfRule>
    <cfRule type="cellIs" dxfId="194" priority="286" operator="equal">
      <formula>"-"</formula>
    </cfRule>
  </conditionalFormatting>
  <conditionalFormatting sqref="EN30:EO32">
    <cfRule type="cellIs" dxfId="193" priority="283" operator="equal">
      <formula>"-"</formula>
    </cfRule>
    <cfRule type="cellIs" dxfId="192" priority="284" operator="equal">
      <formula>"-"</formula>
    </cfRule>
  </conditionalFormatting>
  <conditionalFormatting sqref="EP38:ES41 EU38:EV41">
    <cfRule type="cellIs" dxfId="191" priority="281" operator="equal">
      <formula>"-"</formula>
    </cfRule>
    <cfRule type="cellIs" dxfId="190" priority="282" operator="equal">
      <formula>"-"</formula>
    </cfRule>
  </conditionalFormatting>
  <conditionalFormatting sqref="EP34:ES36">
    <cfRule type="cellIs" dxfId="189" priority="259" operator="equal">
      <formula>"-"</formula>
    </cfRule>
    <cfRule type="cellIs" dxfId="188" priority="260" operator="equal">
      <formula>"-"</formula>
    </cfRule>
  </conditionalFormatting>
  <conditionalFormatting sqref="EU34:EV36">
    <cfRule type="cellIs" dxfId="187" priority="257" operator="equal">
      <formula>"-"</formula>
    </cfRule>
    <cfRule type="cellIs" dxfId="186" priority="258" operator="equal">
      <formula>"-"</formula>
    </cfRule>
  </conditionalFormatting>
  <conditionalFormatting sqref="EP30:ES32">
    <cfRule type="cellIs" dxfId="185" priority="253" operator="equal">
      <formula>"-"</formula>
    </cfRule>
    <cfRule type="cellIs" dxfId="184" priority="254" operator="equal">
      <formula>"-"</formula>
    </cfRule>
  </conditionalFormatting>
  <conditionalFormatting sqref="EU30:EV32">
    <cfRule type="cellIs" dxfId="183" priority="251" operator="equal">
      <formula>"-"</formula>
    </cfRule>
    <cfRule type="cellIs" dxfId="182" priority="252" operator="equal">
      <formula>"-"</formula>
    </cfRule>
  </conditionalFormatting>
  <conditionalFormatting sqref="EM35">
    <cfRule type="cellIs" dxfId="181" priority="249" operator="equal">
      <formula>"-"</formula>
    </cfRule>
    <cfRule type="cellIs" dxfId="180" priority="250" operator="equal">
      <formula>"-"</formula>
    </cfRule>
  </conditionalFormatting>
  <conditionalFormatting sqref="EM36">
    <cfRule type="cellIs" dxfId="179" priority="247" operator="equal">
      <formula>"-"</formula>
    </cfRule>
    <cfRule type="cellIs" dxfId="178" priority="248" operator="equal">
      <formula>"-"</formula>
    </cfRule>
  </conditionalFormatting>
  <conditionalFormatting sqref="EM11">
    <cfRule type="cellIs" dxfId="177" priority="245" operator="equal">
      <formula>"-"</formula>
    </cfRule>
    <cfRule type="cellIs" dxfId="176" priority="246" operator="equal">
      <formula>"-"</formula>
    </cfRule>
  </conditionalFormatting>
  <conditionalFormatting sqref="EM18">
    <cfRule type="cellIs" dxfId="175" priority="243" operator="equal">
      <formula>"-"</formula>
    </cfRule>
    <cfRule type="cellIs" dxfId="174" priority="244" operator="equal">
      <formula>"-"</formula>
    </cfRule>
  </conditionalFormatting>
  <conditionalFormatting sqref="EM31">
    <cfRule type="cellIs" dxfId="173" priority="241" operator="equal">
      <formula>"-"</formula>
    </cfRule>
    <cfRule type="cellIs" dxfId="172" priority="242" operator="equal">
      <formula>"-"</formula>
    </cfRule>
  </conditionalFormatting>
  <conditionalFormatting sqref="EM40">
    <cfRule type="cellIs" dxfId="171" priority="239" operator="equal">
      <formula>"-"</formula>
    </cfRule>
    <cfRule type="cellIs" dxfId="170" priority="240" operator="equal">
      <formula>"-"</formula>
    </cfRule>
  </conditionalFormatting>
  <conditionalFormatting sqref="ET43 ET21 ET29 ET33 ET37">
    <cfRule type="cellIs" dxfId="169" priority="237" operator="equal">
      <formula>"-"</formula>
    </cfRule>
    <cfRule type="cellIs" dxfId="168" priority="238" operator="equal">
      <formula>"-"</formula>
    </cfRule>
  </conditionalFormatting>
  <conditionalFormatting sqref="ET42">
    <cfRule type="cellIs" dxfId="167" priority="235" operator="equal">
      <formula>"-"</formula>
    </cfRule>
    <cfRule type="cellIs" dxfId="166" priority="236" operator="equal">
      <formula>"-"</formula>
    </cfRule>
  </conditionalFormatting>
  <conditionalFormatting sqref="ET38:ET39 ET41">
    <cfRule type="cellIs" dxfId="165" priority="233" operator="equal">
      <formula>"-"</formula>
    </cfRule>
    <cfRule type="cellIs" dxfId="164" priority="234" operator="equal">
      <formula>"-"</formula>
    </cfRule>
  </conditionalFormatting>
  <conditionalFormatting sqref="ET17 ET19:ET20">
    <cfRule type="cellIs" dxfId="163" priority="231" operator="equal">
      <formula>"-"</formula>
    </cfRule>
    <cfRule type="cellIs" dxfId="162" priority="232" operator="equal">
      <formula>"-"</formula>
    </cfRule>
  </conditionalFormatting>
  <conditionalFormatting sqref="ET12:ET13 ET8">
    <cfRule type="cellIs" dxfId="161" priority="229" operator="equal">
      <formula>"-"</formula>
    </cfRule>
    <cfRule type="cellIs" dxfId="160" priority="230" operator="equal">
      <formula>"-"</formula>
    </cfRule>
  </conditionalFormatting>
  <conditionalFormatting sqref="ET9">
    <cfRule type="cellIs" dxfId="159" priority="227" operator="equal">
      <formula>"-"</formula>
    </cfRule>
    <cfRule type="cellIs" dxfId="158" priority="228" operator="equal">
      <formula>"-"</formula>
    </cfRule>
  </conditionalFormatting>
  <conditionalFormatting sqref="ET14">
    <cfRule type="cellIs" dxfId="157" priority="225" operator="equal">
      <formula>"-"</formula>
    </cfRule>
    <cfRule type="cellIs" dxfId="156" priority="226" operator="equal">
      <formula>"-"</formula>
    </cfRule>
  </conditionalFormatting>
  <conditionalFormatting sqref="ET23:ET28">
    <cfRule type="cellIs" dxfId="155" priority="223" operator="equal">
      <formula>"-"</formula>
    </cfRule>
    <cfRule type="cellIs" dxfId="154" priority="224" operator="equal">
      <formula>"-"</formula>
    </cfRule>
  </conditionalFormatting>
  <conditionalFormatting sqref="ET22">
    <cfRule type="cellIs" dxfId="153" priority="221" operator="equal">
      <formula>"-"</formula>
    </cfRule>
    <cfRule type="cellIs" dxfId="152" priority="222" operator="equal">
      <formula>"-"</formula>
    </cfRule>
  </conditionalFormatting>
  <conditionalFormatting sqref="ET30 ET32">
    <cfRule type="cellIs" dxfId="151" priority="219" operator="equal">
      <formula>"-"</formula>
    </cfRule>
    <cfRule type="cellIs" dxfId="150" priority="220" operator="equal">
      <formula>"-"</formula>
    </cfRule>
  </conditionalFormatting>
  <conditionalFormatting sqref="ET34">
    <cfRule type="cellIs" dxfId="149" priority="217" operator="equal">
      <formula>"-"</formula>
    </cfRule>
    <cfRule type="cellIs" dxfId="148" priority="218" operator="equal">
      <formula>"-"</formula>
    </cfRule>
  </conditionalFormatting>
  <conditionalFormatting sqref="ET35">
    <cfRule type="cellIs" dxfId="147" priority="215" operator="equal">
      <formula>"-"</formula>
    </cfRule>
    <cfRule type="cellIs" dxfId="146" priority="216" operator="equal">
      <formula>"-"</formula>
    </cfRule>
  </conditionalFormatting>
  <conditionalFormatting sqref="ET36">
    <cfRule type="cellIs" dxfId="145" priority="213" operator="equal">
      <formula>"-"</formula>
    </cfRule>
    <cfRule type="cellIs" dxfId="144" priority="214" operator="equal">
      <formula>"-"</formula>
    </cfRule>
  </conditionalFormatting>
  <conditionalFormatting sqref="ET11">
    <cfRule type="cellIs" dxfId="143" priority="211" operator="equal">
      <formula>"-"</formula>
    </cfRule>
    <cfRule type="cellIs" dxfId="142" priority="212" operator="equal">
      <formula>"-"</formula>
    </cfRule>
  </conditionalFormatting>
  <conditionalFormatting sqref="ET18">
    <cfRule type="cellIs" dxfId="141" priority="209" operator="equal">
      <formula>"-"</formula>
    </cfRule>
    <cfRule type="cellIs" dxfId="140" priority="210" operator="equal">
      <formula>"-"</formula>
    </cfRule>
  </conditionalFormatting>
  <conditionalFormatting sqref="ET31">
    <cfRule type="cellIs" dxfId="139" priority="207" operator="equal">
      <formula>"-"</formula>
    </cfRule>
    <cfRule type="cellIs" dxfId="138" priority="208" operator="equal">
      <formula>"-"</formula>
    </cfRule>
  </conditionalFormatting>
  <conditionalFormatting sqref="ET40">
    <cfRule type="cellIs" dxfId="137" priority="205" operator="equal">
      <formula>"-"</formula>
    </cfRule>
    <cfRule type="cellIs" dxfId="136" priority="206" operator="equal">
      <formula>"-"</formula>
    </cfRule>
  </conditionalFormatting>
  <conditionalFormatting sqref="FH43 FH21 FH29 FH33 FH37">
    <cfRule type="cellIs" dxfId="135" priority="169" operator="equal">
      <formula>"-"</formula>
    </cfRule>
    <cfRule type="cellIs" dxfId="134" priority="170" operator="equal">
      <formula>"-"</formula>
    </cfRule>
  </conditionalFormatting>
  <conditionalFormatting sqref="FH42">
    <cfRule type="cellIs" dxfId="133" priority="167" operator="equal">
      <formula>"-"</formula>
    </cfRule>
    <cfRule type="cellIs" dxfId="132" priority="168" operator="equal">
      <formula>"-"</formula>
    </cfRule>
  </conditionalFormatting>
  <conditionalFormatting sqref="FH38:FH39 FH41">
    <cfRule type="cellIs" dxfId="131" priority="165" operator="equal">
      <formula>"-"</formula>
    </cfRule>
    <cfRule type="cellIs" dxfId="130" priority="166" operator="equal">
      <formula>"-"</formula>
    </cfRule>
  </conditionalFormatting>
  <conditionalFormatting sqref="FH17 FH19:FH20">
    <cfRule type="cellIs" dxfId="129" priority="163" operator="equal">
      <formula>"-"</formula>
    </cfRule>
    <cfRule type="cellIs" dxfId="128" priority="164" operator="equal">
      <formula>"-"</formula>
    </cfRule>
  </conditionalFormatting>
  <conditionalFormatting sqref="FH12:FH13 FH8">
    <cfRule type="cellIs" dxfId="127" priority="161" operator="equal">
      <formula>"-"</formula>
    </cfRule>
    <cfRule type="cellIs" dxfId="126" priority="162" operator="equal">
      <formula>"-"</formula>
    </cfRule>
  </conditionalFormatting>
  <conditionalFormatting sqref="FH9">
    <cfRule type="cellIs" dxfId="125" priority="159" operator="equal">
      <formula>"-"</formula>
    </cfRule>
    <cfRule type="cellIs" dxfId="124" priority="160" operator="equal">
      <formula>"-"</formula>
    </cfRule>
  </conditionalFormatting>
  <conditionalFormatting sqref="FH14">
    <cfRule type="cellIs" dxfId="123" priority="157" operator="equal">
      <formula>"-"</formula>
    </cfRule>
    <cfRule type="cellIs" dxfId="122" priority="158" operator="equal">
      <formula>"-"</formula>
    </cfRule>
  </conditionalFormatting>
  <conditionalFormatting sqref="FH23:FH28">
    <cfRule type="cellIs" dxfId="121" priority="155" operator="equal">
      <formula>"-"</formula>
    </cfRule>
    <cfRule type="cellIs" dxfId="120" priority="156" operator="equal">
      <formula>"-"</formula>
    </cfRule>
  </conditionalFormatting>
  <conditionalFormatting sqref="FH22">
    <cfRule type="cellIs" dxfId="119" priority="153" operator="equal">
      <formula>"-"</formula>
    </cfRule>
    <cfRule type="cellIs" dxfId="118" priority="154" operator="equal">
      <formula>"-"</formula>
    </cfRule>
  </conditionalFormatting>
  <conditionalFormatting sqref="FH30 FH32">
    <cfRule type="cellIs" dxfId="117" priority="151" operator="equal">
      <formula>"-"</formula>
    </cfRule>
    <cfRule type="cellIs" dxfId="116" priority="152" operator="equal">
      <formula>"-"</formula>
    </cfRule>
  </conditionalFormatting>
  <conditionalFormatting sqref="FH34">
    <cfRule type="cellIs" dxfId="115" priority="149" operator="equal">
      <formula>"-"</formula>
    </cfRule>
    <cfRule type="cellIs" dxfId="114" priority="150" operator="equal">
      <formula>"-"</formula>
    </cfRule>
  </conditionalFormatting>
  <conditionalFormatting sqref="FH35">
    <cfRule type="cellIs" dxfId="113" priority="147" operator="equal">
      <formula>"-"</formula>
    </cfRule>
    <cfRule type="cellIs" dxfId="112" priority="148" operator="equal">
      <formula>"-"</formula>
    </cfRule>
  </conditionalFormatting>
  <conditionalFormatting sqref="FH36">
    <cfRule type="cellIs" dxfId="111" priority="145" operator="equal">
      <formula>"-"</formula>
    </cfRule>
    <cfRule type="cellIs" dxfId="110" priority="146" operator="equal">
      <formula>"-"</formula>
    </cfRule>
  </conditionalFormatting>
  <conditionalFormatting sqref="FH11">
    <cfRule type="cellIs" dxfId="109" priority="143" operator="equal">
      <formula>"-"</formula>
    </cfRule>
    <cfRule type="cellIs" dxfId="108" priority="144" operator="equal">
      <formula>"-"</formula>
    </cfRule>
  </conditionalFormatting>
  <conditionalFormatting sqref="FH18">
    <cfRule type="cellIs" dxfId="107" priority="141" operator="equal">
      <formula>"-"</formula>
    </cfRule>
    <cfRule type="cellIs" dxfId="106" priority="142" operator="equal">
      <formula>"-"</formula>
    </cfRule>
  </conditionalFormatting>
  <conditionalFormatting sqref="FH31">
    <cfRule type="cellIs" dxfId="105" priority="139" operator="equal">
      <formula>"-"</formula>
    </cfRule>
    <cfRule type="cellIs" dxfId="104" priority="140" operator="equal">
      <formula>"-"</formula>
    </cfRule>
  </conditionalFormatting>
  <conditionalFormatting sqref="FH40">
    <cfRule type="cellIs" dxfId="103" priority="137" operator="equal">
      <formula>"-"</formula>
    </cfRule>
    <cfRule type="cellIs" dxfId="102" priority="138" operator="equal">
      <formula>"-"</formula>
    </cfRule>
  </conditionalFormatting>
  <conditionalFormatting sqref="FO17 FO19:FO20">
    <cfRule type="cellIs" dxfId="101" priority="135" operator="equal">
      <formula>"-"</formula>
    </cfRule>
    <cfRule type="cellIs" dxfId="100" priority="136" operator="equal">
      <formula>"-"</formula>
    </cfRule>
  </conditionalFormatting>
  <conditionalFormatting sqref="FO12:FO13 FO8">
    <cfRule type="cellIs" dxfId="99" priority="133" operator="equal">
      <formula>"-"</formula>
    </cfRule>
    <cfRule type="cellIs" dxfId="98" priority="134" operator="equal">
      <formula>"-"</formula>
    </cfRule>
  </conditionalFormatting>
  <conditionalFormatting sqref="FO9">
    <cfRule type="cellIs" dxfId="97" priority="131" operator="equal">
      <formula>"-"</formula>
    </cfRule>
    <cfRule type="cellIs" dxfId="96" priority="132" operator="equal">
      <formula>"-"</formula>
    </cfRule>
  </conditionalFormatting>
  <conditionalFormatting sqref="FO14">
    <cfRule type="cellIs" dxfId="95" priority="129" operator="equal">
      <formula>"-"</formula>
    </cfRule>
    <cfRule type="cellIs" dxfId="94" priority="130" operator="equal">
      <formula>"-"</formula>
    </cfRule>
  </conditionalFormatting>
  <conditionalFormatting sqref="FO11">
    <cfRule type="cellIs" dxfId="93" priority="127" operator="equal">
      <formula>"-"</formula>
    </cfRule>
    <cfRule type="cellIs" dxfId="92" priority="128" operator="equal">
      <formula>"-"</formula>
    </cfRule>
  </conditionalFormatting>
  <conditionalFormatting sqref="FO18">
    <cfRule type="cellIs" dxfId="91" priority="125" operator="equal">
      <formula>"-"</formula>
    </cfRule>
    <cfRule type="cellIs" dxfId="90" priority="126" operator="equal">
      <formula>"-"</formula>
    </cfRule>
  </conditionalFormatting>
  <conditionalFormatting sqref="FO23:FO28">
    <cfRule type="cellIs" dxfId="89" priority="123" operator="equal">
      <formula>"-"</formula>
    </cfRule>
    <cfRule type="cellIs" dxfId="88" priority="124" operator="equal">
      <formula>"-"</formula>
    </cfRule>
  </conditionalFormatting>
  <conditionalFormatting sqref="FO22">
    <cfRule type="cellIs" dxfId="87" priority="121" operator="equal">
      <formula>"-"</formula>
    </cfRule>
    <cfRule type="cellIs" dxfId="86" priority="122" operator="equal">
      <formula>"-"</formula>
    </cfRule>
  </conditionalFormatting>
  <conditionalFormatting sqref="FO30 FO32">
    <cfRule type="cellIs" dxfId="85" priority="119" operator="equal">
      <formula>"-"</formula>
    </cfRule>
    <cfRule type="cellIs" dxfId="84" priority="120" operator="equal">
      <formula>"-"</formula>
    </cfRule>
  </conditionalFormatting>
  <conditionalFormatting sqref="FO31">
    <cfRule type="cellIs" dxfId="83" priority="117" operator="equal">
      <formula>"-"</formula>
    </cfRule>
    <cfRule type="cellIs" dxfId="82" priority="118" operator="equal">
      <formula>"-"</formula>
    </cfRule>
  </conditionalFormatting>
  <conditionalFormatting sqref="FO34">
    <cfRule type="cellIs" dxfId="81" priority="115" operator="equal">
      <formula>"-"</formula>
    </cfRule>
    <cfRule type="cellIs" dxfId="80" priority="116" operator="equal">
      <formula>"-"</formula>
    </cfRule>
  </conditionalFormatting>
  <conditionalFormatting sqref="FO35">
    <cfRule type="cellIs" dxfId="79" priority="113" operator="equal">
      <formula>"-"</formula>
    </cfRule>
    <cfRule type="cellIs" dxfId="78" priority="114" operator="equal">
      <formula>"-"</formula>
    </cfRule>
  </conditionalFormatting>
  <conditionalFormatting sqref="FO36">
    <cfRule type="cellIs" dxfId="77" priority="111" operator="equal">
      <formula>"-"</formula>
    </cfRule>
    <cfRule type="cellIs" dxfId="76" priority="112" operator="equal">
      <formula>"-"</formula>
    </cfRule>
  </conditionalFormatting>
  <conditionalFormatting sqref="FO38:FO39 FO41">
    <cfRule type="cellIs" dxfId="75" priority="109" operator="equal">
      <formula>"-"</formula>
    </cfRule>
    <cfRule type="cellIs" dxfId="74" priority="110" operator="equal">
      <formula>"-"</formula>
    </cfRule>
  </conditionalFormatting>
  <conditionalFormatting sqref="FO40">
    <cfRule type="cellIs" dxfId="73" priority="107" operator="equal">
      <formula>"-"</formula>
    </cfRule>
    <cfRule type="cellIs" dxfId="72" priority="108" operator="equal">
      <formula>"-"</formula>
    </cfRule>
  </conditionalFormatting>
  <conditionalFormatting sqref="FV17 FV19:FV20">
    <cfRule type="cellIs" dxfId="71" priority="105" operator="equal">
      <formula>"-"</formula>
    </cfRule>
    <cfRule type="cellIs" dxfId="70" priority="106" operator="equal">
      <formula>"-"</formula>
    </cfRule>
  </conditionalFormatting>
  <conditionalFormatting sqref="FV12:FV13 FV8">
    <cfRule type="cellIs" dxfId="69" priority="103" operator="equal">
      <formula>"-"</formula>
    </cfRule>
    <cfRule type="cellIs" dxfId="68" priority="104" operator="equal">
      <formula>"-"</formula>
    </cfRule>
  </conditionalFormatting>
  <conditionalFormatting sqref="FV9">
    <cfRule type="cellIs" dxfId="67" priority="101" operator="equal">
      <formula>"-"</formula>
    </cfRule>
    <cfRule type="cellIs" dxfId="66" priority="102" operator="equal">
      <formula>"-"</formula>
    </cfRule>
  </conditionalFormatting>
  <conditionalFormatting sqref="FV14">
    <cfRule type="cellIs" dxfId="65" priority="99" operator="equal">
      <formula>"-"</formula>
    </cfRule>
    <cfRule type="cellIs" dxfId="64" priority="100" operator="equal">
      <formula>"-"</formula>
    </cfRule>
  </conditionalFormatting>
  <conditionalFormatting sqref="FV11">
    <cfRule type="cellIs" dxfId="63" priority="97" operator="equal">
      <formula>"-"</formula>
    </cfRule>
    <cfRule type="cellIs" dxfId="62" priority="98" operator="equal">
      <formula>"-"</formula>
    </cfRule>
  </conditionalFormatting>
  <conditionalFormatting sqref="FV18">
    <cfRule type="cellIs" dxfId="61" priority="95" operator="equal">
      <formula>"-"</formula>
    </cfRule>
    <cfRule type="cellIs" dxfId="60" priority="96" operator="equal">
      <formula>"-"</formula>
    </cfRule>
  </conditionalFormatting>
  <conditionalFormatting sqref="FV23:FV28">
    <cfRule type="cellIs" dxfId="59" priority="93" operator="equal">
      <formula>"-"</formula>
    </cfRule>
    <cfRule type="cellIs" dxfId="58" priority="94" operator="equal">
      <formula>"-"</formula>
    </cfRule>
  </conditionalFormatting>
  <conditionalFormatting sqref="FV22">
    <cfRule type="cellIs" dxfId="57" priority="91" operator="equal">
      <formula>"-"</formula>
    </cfRule>
    <cfRule type="cellIs" dxfId="56" priority="92" operator="equal">
      <formula>"-"</formula>
    </cfRule>
  </conditionalFormatting>
  <conditionalFormatting sqref="FV30 FV32">
    <cfRule type="cellIs" dxfId="55" priority="89" operator="equal">
      <formula>"-"</formula>
    </cfRule>
    <cfRule type="cellIs" dxfId="54" priority="90" operator="equal">
      <formula>"-"</formula>
    </cfRule>
  </conditionalFormatting>
  <conditionalFormatting sqref="FV31">
    <cfRule type="cellIs" dxfId="53" priority="87" operator="equal">
      <formula>"-"</formula>
    </cfRule>
    <cfRule type="cellIs" dxfId="52" priority="88" operator="equal">
      <formula>"-"</formula>
    </cfRule>
  </conditionalFormatting>
  <conditionalFormatting sqref="FV34">
    <cfRule type="cellIs" dxfId="51" priority="85" operator="equal">
      <formula>"-"</formula>
    </cfRule>
    <cfRule type="cellIs" dxfId="50" priority="86" operator="equal">
      <formula>"-"</formula>
    </cfRule>
  </conditionalFormatting>
  <conditionalFormatting sqref="FV35">
    <cfRule type="cellIs" dxfId="49" priority="83" operator="equal">
      <formula>"-"</formula>
    </cfRule>
    <cfRule type="cellIs" dxfId="48" priority="84" operator="equal">
      <formula>"-"</formula>
    </cfRule>
  </conditionalFormatting>
  <conditionalFormatting sqref="FV36">
    <cfRule type="cellIs" dxfId="47" priority="81" operator="equal">
      <formula>"-"</formula>
    </cfRule>
    <cfRule type="cellIs" dxfId="46" priority="82" operator="equal">
      <formula>"-"</formula>
    </cfRule>
  </conditionalFormatting>
  <conditionalFormatting sqref="FV38:FV39 FV41">
    <cfRule type="cellIs" dxfId="45" priority="79" operator="equal">
      <formula>"-"</formula>
    </cfRule>
    <cfRule type="cellIs" dxfId="44" priority="80" operator="equal">
      <formula>"-"</formula>
    </cfRule>
  </conditionalFormatting>
  <conditionalFormatting sqref="FV40">
    <cfRule type="cellIs" dxfId="43" priority="77" operator="equal">
      <formula>"-"</formula>
    </cfRule>
    <cfRule type="cellIs" dxfId="42" priority="78" operator="equal">
      <formula>"-"</formula>
    </cfRule>
  </conditionalFormatting>
  <conditionalFormatting sqref="FR34:FU37">
    <cfRule type="cellIs" dxfId="41" priority="75" operator="equal">
      <formula>"-"</formula>
    </cfRule>
    <cfRule type="cellIs" dxfId="40" priority="76" operator="equal">
      <formula>"-"</formula>
    </cfRule>
  </conditionalFormatting>
  <conditionalFormatting sqref="FW34:FX36">
    <cfRule type="cellIs" dxfId="39" priority="73" operator="equal">
      <formula>"-"</formula>
    </cfRule>
    <cfRule type="cellIs" dxfId="38" priority="74" operator="equal">
      <formula>"-"</formula>
    </cfRule>
  </conditionalFormatting>
  <conditionalFormatting sqref="GC21 GC43 GC29 GC33 GC37">
    <cfRule type="cellIs" dxfId="37" priority="37" operator="equal">
      <formula>"-"</formula>
    </cfRule>
    <cfRule type="cellIs" dxfId="36" priority="38" operator="equal">
      <formula>"-"</formula>
    </cfRule>
  </conditionalFormatting>
  <conditionalFormatting sqref="GC42">
    <cfRule type="cellIs" dxfId="35" priority="35" operator="equal">
      <formula>"-"</formula>
    </cfRule>
    <cfRule type="cellIs" dxfId="34" priority="36" operator="equal">
      <formula>"-"</formula>
    </cfRule>
  </conditionalFormatting>
  <conditionalFormatting sqref="GC17 GC19:GC20">
    <cfRule type="cellIs" dxfId="33" priority="33" operator="equal">
      <formula>"-"</formula>
    </cfRule>
    <cfRule type="cellIs" dxfId="32" priority="34" operator="equal">
      <formula>"-"</formula>
    </cfRule>
  </conditionalFormatting>
  <conditionalFormatting sqref="GC12:GC13 GC8">
    <cfRule type="cellIs" dxfId="31" priority="31" operator="equal">
      <formula>"-"</formula>
    </cfRule>
    <cfRule type="cellIs" dxfId="30" priority="32" operator="equal">
      <formula>"-"</formula>
    </cfRule>
  </conditionalFormatting>
  <conditionalFormatting sqref="GC9">
    <cfRule type="cellIs" dxfId="29" priority="29" operator="equal">
      <formula>"-"</formula>
    </cfRule>
    <cfRule type="cellIs" dxfId="28" priority="30" operator="equal">
      <formula>"-"</formula>
    </cfRule>
  </conditionalFormatting>
  <conditionalFormatting sqref="GC14">
    <cfRule type="cellIs" dxfId="27" priority="27" operator="equal">
      <formula>"-"</formula>
    </cfRule>
    <cfRule type="cellIs" dxfId="26" priority="28" operator="equal">
      <formula>"-"</formula>
    </cfRule>
  </conditionalFormatting>
  <conditionalFormatting sqref="GC11">
    <cfRule type="cellIs" dxfId="25" priority="25" operator="equal">
      <formula>"-"</formula>
    </cfRule>
    <cfRule type="cellIs" dxfId="24" priority="26" operator="equal">
      <formula>"-"</formula>
    </cfRule>
  </conditionalFormatting>
  <conditionalFormatting sqref="GC18">
    <cfRule type="cellIs" dxfId="23" priority="23" operator="equal">
      <formula>"-"</formula>
    </cfRule>
    <cfRule type="cellIs" dxfId="22" priority="24" operator="equal">
      <formula>"-"</formula>
    </cfRule>
  </conditionalFormatting>
  <conditionalFormatting sqref="GC23:GC28">
    <cfRule type="cellIs" dxfId="21" priority="21" operator="equal">
      <formula>"-"</formula>
    </cfRule>
    <cfRule type="cellIs" dxfId="20" priority="22" operator="equal">
      <formula>"-"</formula>
    </cfRule>
  </conditionalFormatting>
  <conditionalFormatting sqref="GC22">
    <cfRule type="cellIs" dxfId="19" priority="19" operator="equal">
      <formula>"-"</formula>
    </cfRule>
    <cfRule type="cellIs" dxfId="18" priority="20" operator="equal">
      <formula>"-"</formula>
    </cfRule>
  </conditionalFormatting>
  <conditionalFormatting sqref="GC30 GC32">
    <cfRule type="cellIs" dxfId="17" priority="17" operator="equal">
      <formula>"-"</formula>
    </cfRule>
    <cfRule type="cellIs" dxfId="16" priority="18" operator="equal">
      <formula>"-"</formula>
    </cfRule>
  </conditionalFormatting>
  <conditionalFormatting sqref="GC31">
    <cfRule type="cellIs" dxfId="15" priority="15" operator="equal">
      <formula>"-"</formula>
    </cfRule>
    <cfRule type="cellIs" dxfId="14" priority="16" operator="equal">
      <formula>"-"</formula>
    </cfRule>
  </conditionalFormatting>
  <conditionalFormatting sqref="GC34">
    <cfRule type="cellIs" dxfId="13" priority="13" operator="equal">
      <formula>"-"</formula>
    </cfRule>
    <cfRule type="cellIs" dxfId="12" priority="14" operator="equal">
      <formula>"-"</formula>
    </cfRule>
  </conditionalFormatting>
  <conditionalFormatting sqref="GC35">
    <cfRule type="cellIs" dxfId="11" priority="11" operator="equal">
      <formula>"-"</formula>
    </cfRule>
    <cfRule type="cellIs" dxfId="10" priority="12" operator="equal">
      <formula>"-"</formula>
    </cfRule>
  </conditionalFormatting>
  <conditionalFormatting sqref="GC36">
    <cfRule type="cellIs" dxfId="9" priority="9" operator="equal">
      <formula>"-"</formula>
    </cfRule>
    <cfRule type="cellIs" dxfId="8" priority="10" operator="equal">
      <formula>"-"</formula>
    </cfRule>
  </conditionalFormatting>
  <conditionalFormatting sqref="GC38:GC39 GC41">
    <cfRule type="cellIs" dxfId="7" priority="7" operator="equal">
      <formula>"-"</formula>
    </cfRule>
    <cfRule type="cellIs" dxfId="6" priority="8" operator="equal">
      <formula>"-"</formula>
    </cfRule>
  </conditionalFormatting>
  <conditionalFormatting sqref="GC40">
    <cfRule type="cellIs" dxfId="5" priority="5" operator="equal">
      <formula>"-"</formula>
    </cfRule>
    <cfRule type="cellIs" dxfId="4" priority="6" operator="equal">
      <formula>"-"</formula>
    </cfRule>
  </conditionalFormatting>
  <conditionalFormatting sqref="FY30:GB32">
    <cfRule type="cellIs" dxfId="3" priority="3" operator="equal">
      <formula>"-"</formula>
    </cfRule>
    <cfRule type="cellIs" dxfId="2" priority="4" operator="equal">
      <formula>"-"</formula>
    </cfRule>
  </conditionalFormatting>
  <conditionalFormatting sqref="GD30:GE32">
    <cfRule type="cellIs" dxfId="1" priority="1" operator="equal">
      <formula>"-"</formula>
    </cfRule>
    <cfRule type="cellIs" dxfId="0" priority="2" operator="equal">
      <formula>"-"</formula>
    </cfRule>
  </conditionalFormatting>
  <pageMargins left="0.7" right="0.7" top="0.75" bottom="0.75" header="0.3" footer="0.3"/>
  <pageSetup paperSize="256" scale="70" orientation="landscape" r:id="rId1"/>
  <headerFooter alignWithMargins="0">
    <oddFooter>&amp;L&amp;P/&amp;N&amp;R&amp;D/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Licentă</vt:lpstr>
      <vt:lpstr>Licentă!Imprimare_titluri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Windows User</cp:lastModifiedBy>
  <cp:lastPrinted>2020-07-31T13:22:57Z</cp:lastPrinted>
  <dcterms:created xsi:type="dcterms:W3CDTF">2008-07-14T12:40:40Z</dcterms:created>
  <dcterms:modified xsi:type="dcterms:W3CDTF">2020-08-17T14:39:58Z</dcterms:modified>
</cp:coreProperties>
</file>